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7640" yWindow="1740" windowWidth="25600" windowHeight="15480" tabRatio="500" activeTab="4"/>
  </bookViews>
  <sheets>
    <sheet name="ESPdon" sheetId="1" r:id="rId1"/>
    <sheet name="ESPdennis" sheetId="2" r:id="rId2"/>
    <sheet name="ESPjake" sheetId="3" r:id="rId3"/>
    <sheet name="ESProman" sheetId="4" r:id="rId4"/>
    <sheet name="Combined Time Series" sheetId="5" r:id="rId5"/>
  </sheets>
  <definedNames>
    <definedName name="_xlnm.Print_Area" localSheetId="4">'Combined Time Series'!$A$7:$Q$49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7" i="3" l="1"/>
  <c r="S34" i="1"/>
  <c r="S32" i="2"/>
  <c r="S33" i="1"/>
  <c r="S31" i="2"/>
  <c r="T26" i="3"/>
  <c r="S32" i="1"/>
  <c r="S29" i="2"/>
  <c r="S31" i="1"/>
  <c r="S28" i="2"/>
  <c r="T25" i="3"/>
  <c r="S30" i="1"/>
  <c r="T24" i="3"/>
  <c r="S27" i="2"/>
  <c r="S29" i="1"/>
  <c r="T23" i="3"/>
  <c r="S26" i="2"/>
  <c r="S28" i="1"/>
  <c r="S25" i="2"/>
  <c r="S27" i="1"/>
  <c r="T22" i="3"/>
  <c r="T21" i="3"/>
  <c r="S24" i="2"/>
  <c r="S26" i="1"/>
  <c r="T20" i="3"/>
  <c r="U20" i="3"/>
  <c r="S23" i="2"/>
  <c r="S25" i="1"/>
  <c r="T19" i="3"/>
  <c r="S22" i="2"/>
  <c r="S24" i="1"/>
  <c r="S21" i="2"/>
  <c r="S23" i="1"/>
  <c r="T18" i="3"/>
  <c r="S20" i="2"/>
  <c r="S22" i="1"/>
  <c r="T22" i="1"/>
  <c r="S19" i="2"/>
  <c r="S21" i="1"/>
  <c r="T21" i="1"/>
  <c r="S13" i="1"/>
  <c r="S14" i="1"/>
  <c r="S15" i="1"/>
  <c r="S16" i="1"/>
  <c r="S17" i="1"/>
  <c r="S18" i="1"/>
  <c r="S19" i="1"/>
  <c r="S20" i="1"/>
  <c r="S12" i="1"/>
  <c r="S14" i="2"/>
  <c r="T14" i="2"/>
  <c r="S13" i="2"/>
  <c r="S15" i="2"/>
  <c r="S16" i="2"/>
  <c r="S17" i="2"/>
  <c r="S18" i="2"/>
  <c r="S12" i="2"/>
  <c r="T14" i="3"/>
  <c r="T15" i="3"/>
  <c r="T16" i="3"/>
  <c r="T17" i="3"/>
  <c r="T12" i="3"/>
  <c r="T13" i="3"/>
  <c r="U13" i="3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12" i="4"/>
  <c r="T13" i="1"/>
  <c r="T14" i="1"/>
  <c r="T15" i="1"/>
  <c r="T17" i="1"/>
  <c r="T18" i="1"/>
  <c r="U19" i="3"/>
</calcChain>
</file>

<file path=xl/comments1.xml><?xml version="1.0" encoding="utf-8"?>
<comments xmlns="http://schemas.openxmlformats.org/spreadsheetml/2006/main">
  <authors>
    <author>Ethan  Edson</author>
  </authors>
  <commentList>
    <comment ref="E3" authorId="0">
      <text>
        <r>
          <rPr>
            <b/>
            <sz val="9"/>
            <color indexed="81"/>
            <rFont val="Calibri"/>
            <family val="2"/>
          </rPr>
          <t>Ethan  Edson:</t>
        </r>
        <r>
          <rPr>
            <sz val="9"/>
            <color indexed="81"/>
            <rFont val="Calibri"/>
            <family val="2"/>
          </rPr>
          <t xml:space="preserve">
With a 4L field sample volume, the Field Concentration will equal 1/2 of the bench lysate value</t>
        </r>
      </text>
    </comment>
    <comment ref="T11" authorId="0">
      <text>
        <r>
          <rPr>
            <b/>
            <sz val="9"/>
            <color indexed="81"/>
            <rFont val="Calibri"/>
            <family val="2"/>
          </rPr>
          <t>Ethan  Edson:</t>
        </r>
        <r>
          <rPr>
            <sz val="9"/>
            <color indexed="81"/>
            <rFont val="Calibri"/>
            <family val="2"/>
          </rPr>
          <t xml:space="preserve">
Cells are formatted so any value less than 0 will display 0 as a value</t>
        </r>
      </text>
    </comment>
  </commentList>
</comments>
</file>

<file path=xl/comments2.xml><?xml version="1.0" encoding="utf-8"?>
<comments xmlns="http://schemas.openxmlformats.org/spreadsheetml/2006/main">
  <authors>
    <author>Ethan  Edson</author>
  </authors>
  <commentList>
    <comment ref="E4" authorId="0">
      <text>
        <r>
          <rPr>
            <b/>
            <sz val="9"/>
            <color indexed="81"/>
            <rFont val="Calibri"/>
            <family val="2"/>
          </rPr>
          <t>Ethan  Edson:</t>
        </r>
        <r>
          <rPr>
            <sz val="9"/>
            <color indexed="81"/>
            <rFont val="Calibri"/>
            <family val="2"/>
          </rPr>
          <t xml:space="preserve">
With a 4L field sample volume, the Field Concentration will equal 1/2 of the bench lysate value</t>
        </r>
      </text>
    </comment>
    <comment ref="T11" authorId="0">
      <text>
        <r>
          <rPr>
            <b/>
            <sz val="9"/>
            <color indexed="81"/>
            <rFont val="Calibri"/>
            <family val="2"/>
          </rPr>
          <t>Ethan  Edson:</t>
        </r>
        <r>
          <rPr>
            <sz val="9"/>
            <color indexed="81"/>
            <rFont val="Calibri"/>
            <family val="2"/>
          </rPr>
          <t xml:space="preserve">
Cells are formatted so any value less than 0 will display 0 as a value</t>
        </r>
      </text>
    </comment>
  </commentList>
</comments>
</file>

<file path=xl/comments3.xml><?xml version="1.0" encoding="utf-8"?>
<comments xmlns="http://schemas.openxmlformats.org/spreadsheetml/2006/main">
  <authors>
    <author>Ethan  Edson</author>
  </authors>
  <commentList>
    <comment ref="E3" authorId="0">
      <text>
        <r>
          <rPr>
            <b/>
            <sz val="9"/>
            <color indexed="81"/>
            <rFont val="Calibri"/>
            <family val="2"/>
          </rPr>
          <t>Ethan  Edson:</t>
        </r>
        <r>
          <rPr>
            <sz val="9"/>
            <color indexed="81"/>
            <rFont val="Calibri"/>
            <family val="2"/>
          </rPr>
          <t xml:space="preserve">
With a 4L field sample volume, the Field Concentration will equal 1/2 of the bench lysate value</t>
        </r>
      </text>
    </comment>
    <comment ref="U11" authorId="0">
      <text>
        <r>
          <rPr>
            <b/>
            <sz val="9"/>
            <color indexed="81"/>
            <rFont val="Calibri"/>
            <family val="2"/>
          </rPr>
          <t>Ethan  Edson:</t>
        </r>
        <r>
          <rPr>
            <sz val="9"/>
            <color indexed="81"/>
            <rFont val="Calibri"/>
            <family val="2"/>
          </rPr>
          <t xml:space="preserve">
Cells are formatted so any value less than 0 will display 0 as a value</t>
        </r>
      </text>
    </comment>
  </commentList>
</comments>
</file>

<file path=xl/comments4.xml><?xml version="1.0" encoding="utf-8"?>
<comments xmlns="http://schemas.openxmlformats.org/spreadsheetml/2006/main">
  <authors>
    <author>Ethan  Edson</author>
  </authors>
  <commentList>
    <comment ref="T11" authorId="0">
      <text>
        <r>
          <rPr>
            <b/>
            <sz val="9"/>
            <color indexed="81"/>
            <rFont val="Calibri"/>
            <family val="2"/>
          </rPr>
          <t>Ethan  Edson:</t>
        </r>
        <r>
          <rPr>
            <sz val="9"/>
            <color indexed="81"/>
            <rFont val="Calibri"/>
            <family val="2"/>
          </rPr>
          <t xml:space="preserve">
Cells are formatted so any value less than 0 will display 0 as a value</t>
        </r>
      </text>
    </comment>
  </commentList>
</comments>
</file>

<file path=xl/sharedStrings.xml><?xml version="1.0" encoding="utf-8"?>
<sst xmlns="http://schemas.openxmlformats.org/spreadsheetml/2006/main" count="367" uniqueCount="113">
  <si>
    <t>Standards (cells/ml lysate)</t>
  </si>
  <si>
    <t>ESProman</t>
  </si>
  <si>
    <t>NA1 Spot Intensity</t>
  </si>
  <si>
    <t>Probe</t>
  </si>
  <si>
    <t>NA1</t>
  </si>
  <si>
    <t>Field Sample Calculations</t>
  </si>
  <si>
    <t>ESPdon Regression Equation</t>
  </si>
  <si>
    <t>Linear Regression Equation</t>
  </si>
  <si>
    <t>y = mx+b</t>
  </si>
  <si>
    <t>y =</t>
  </si>
  <si>
    <t>Spot Intensity</t>
  </si>
  <si>
    <t>b =</t>
  </si>
  <si>
    <t>x =</t>
  </si>
  <si>
    <t>Field Concentration (Cells/L)</t>
  </si>
  <si>
    <t>2014 Deployment Results</t>
  </si>
  <si>
    <t>Date of Sample</t>
  </si>
  <si>
    <t>ESPdennis Regression Equation</t>
  </si>
  <si>
    <t>y = 33.18x + 3050.5</t>
  </si>
  <si>
    <t>y = 36.764x + 3877</t>
  </si>
  <si>
    <t>Ground Truth Results (Cells/L)</t>
  </si>
  <si>
    <t>Comments</t>
  </si>
  <si>
    <t>Assay #</t>
  </si>
  <si>
    <t>Descriptive Result of Array</t>
  </si>
  <si>
    <t>Calculated Field Concentration (Cells/L)</t>
  </si>
  <si>
    <t>y = 41.054x + 2977.2</t>
  </si>
  <si>
    <t>ESPjake Standard Curve Calibration</t>
  </si>
  <si>
    <t>NA1 Spot STDEV</t>
  </si>
  <si>
    <t>NA1 Spot Minimum</t>
  </si>
  <si>
    <t>NA1 Spot Maximum</t>
  </si>
  <si>
    <t>NA1 Spot Intensity Mean</t>
  </si>
  <si>
    <t>Background Average</t>
  </si>
  <si>
    <t>ESPdon Standard Curve Calibration</t>
  </si>
  <si>
    <t>m =</t>
  </si>
  <si>
    <t>Very High Background, skewing cell calculation</t>
  </si>
  <si>
    <t>y = 40.736x + 6382.1</t>
  </si>
  <si>
    <t>High Background causing high cell calculation</t>
  </si>
  <si>
    <t>ESPdennis Standard Curve Calibration</t>
  </si>
  <si>
    <t>ESProman Standard Curve Calibration</t>
  </si>
  <si>
    <t>ESPdon 2014 Time Series Chart</t>
  </si>
  <si>
    <t>HAB 4</t>
  </si>
  <si>
    <t>HAB 5</t>
  </si>
  <si>
    <t>HAB 6</t>
  </si>
  <si>
    <t>HAB 7</t>
  </si>
  <si>
    <t>HAB 8</t>
  </si>
  <si>
    <t>HAB 9</t>
  </si>
  <si>
    <t>HAB 10</t>
  </si>
  <si>
    <t>HAB 11</t>
  </si>
  <si>
    <t>HAB 12</t>
  </si>
  <si>
    <t>HAB 13</t>
  </si>
  <si>
    <t>HAB 14</t>
  </si>
  <si>
    <t>HAB 15</t>
  </si>
  <si>
    <t>HAB 16</t>
  </si>
  <si>
    <t>HAB 17</t>
  </si>
  <si>
    <t>HAB 18</t>
  </si>
  <si>
    <t>HAB 19</t>
  </si>
  <si>
    <t>HAB 20</t>
  </si>
  <si>
    <t>HAB 21</t>
  </si>
  <si>
    <t>HAB 22</t>
  </si>
  <si>
    <t>HAB 23</t>
  </si>
  <si>
    <t>HAB 24</t>
  </si>
  <si>
    <t>HAB 25</t>
  </si>
  <si>
    <t>HAB 26</t>
  </si>
  <si>
    <t>HAB 27</t>
  </si>
  <si>
    <t>HAB 28</t>
  </si>
  <si>
    <t>HAB 29</t>
  </si>
  <si>
    <t>HAB 30</t>
  </si>
  <si>
    <t>HAB 31</t>
  </si>
  <si>
    <t>HAB 32</t>
  </si>
  <si>
    <t>HAB 33</t>
  </si>
  <si>
    <t>HAB 34</t>
  </si>
  <si>
    <t>HAB 35</t>
  </si>
  <si>
    <t>HAB 36</t>
  </si>
  <si>
    <t>HAB 37</t>
  </si>
  <si>
    <t>HAB 38</t>
  </si>
  <si>
    <t>HAB 39</t>
  </si>
  <si>
    <t>HAB 40</t>
  </si>
  <si>
    <t>HAB 41</t>
  </si>
  <si>
    <t>HAB 42</t>
  </si>
  <si>
    <t>HAB 43</t>
  </si>
  <si>
    <t>HAB 44</t>
  </si>
  <si>
    <t>Light Contamination may affect result</t>
  </si>
  <si>
    <t>No NA1 Spots Detected</t>
  </si>
  <si>
    <t>No NA1 Spots Detected / High Background</t>
  </si>
  <si>
    <t>&lt;100</t>
  </si>
  <si>
    <t>NA1 Spots detected with ImajeJ Adjustment</t>
  </si>
  <si>
    <t>Plotted Field Concentration (Cells/L)</t>
  </si>
  <si>
    <t>Very Slight Detection of NA1 with ImajeJ Adjustment</t>
  </si>
  <si>
    <t>Slight Detection of NA1 with ImajeJ Adjustment</t>
  </si>
  <si>
    <t>Detection of NA1 with ImajeJ Adjustment</t>
  </si>
  <si>
    <t>High Background / No NA1 Spots Detected</t>
  </si>
  <si>
    <t xml:space="preserve">Detection of NA1 Spots </t>
  </si>
  <si>
    <t>Detection of NA1 Spots</t>
  </si>
  <si>
    <t>Slightly higher background, no spots are visible</t>
  </si>
  <si>
    <t>Detection of NA1 Spots / High Background</t>
  </si>
  <si>
    <t>Date</t>
  </si>
  <si>
    <t>Plotted Cell Concentration (Cells/L)</t>
  </si>
  <si>
    <t>ESP-3 (dennis) data</t>
  </si>
  <si>
    <t>ESP-2 (Jake) data</t>
  </si>
  <si>
    <t>ESP-1 (don) data</t>
  </si>
  <si>
    <t>ESP deployment data for NA1 Alexandrium probe 2014</t>
  </si>
  <si>
    <t>If no NA1 spots were visually detected on the array, then the estimate from the array value was plotted as &lt;100 (data point on the baseline)</t>
  </si>
  <si>
    <t>If weak NA1 spots were visually detected and the estimated value from the array was &gt;0,  then that value was plotted as the actual value</t>
  </si>
  <si>
    <t>If weak NA1 spots were visually detected and the raw array value was &lt;0,  then that value was plotted as 0 (on baseline but not &lt;100 as above)</t>
  </si>
  <si>
    <t>The grey box indicates that even though weak positive spots may be present, the estimate of the field population is very low and considered below the detection limit of ESP @ about 100 cells/L</t>
  </si>
  <si>
    <t>Higher background, no spots are visible</t>
  </si>
  <si>
    <t>Na1 Spots Detected</t>
  </si>
  <si>
    <t>Carousel Overcurrent, Array Image late and compromised</t>
  </si>
  <si>
    <t>High Background, No spots visible</t>
  </si>
  <si>
    <t>NA1 Spots Detected</t>
  </si>
  <si>
    <t>High Background, spots detected</t>
  </si>
  <si>
    <t>No Image</t>
  </si>
  <si>
    <t>NA</t>
  </si>
  <si>
    <t>Carousel Overcurrent, Image late and Compromised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</si>
</sst>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&quot;0&quot;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b/>
      <sz val="16"/>
      <color rgb="FF000000"/>
      <name val="Calibri"/>
      <scheme val="minor"/>
    </font>
    <font>
      <sz val="12"/>
      <color rgb="FF000000"/>
      <name val="Calibri"/>
      <family val="2"/>
      <scheme val="minor"/>
    </font>
    <font>
      <sz val="20"/>
      <color theme="1"/>
      <name val="Calibri"/>
      <scheme val="minor"/>
    </font>
    <font>
      <sz val="16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rgb="FFBFBFB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/>
    <xf numFmtId="0" fontId="0" fillId="2" borderId="1" xfId="0" applyFont="1" applyFill="1" applyBorder="1" applyAlignment="1">
      <alignment horizontal="center" vertical="top" wrapText="1"/>
    </xf>
    <xf numFmtId="14" fontId="0" fillId="0" borderId="1" xfId="0" applyNumberFormat="1" applyBorder="1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1" fontId="2" fillId="0" borderId="1" xfId="0" applyNumberFormat="1" applyFon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/>
    <xf numFmtId="1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" fontId="0" fillId="0" borderId="1" xfId="0" applyNumberFormat="1" applyFont="1" applyBorder="1" applyAlignment="1">
      <alignment horizontal="right"/>
    </xf>
    <xf numFmtId="0" fontId="8" fillId="0" borderId="2" xfId="0" applyFont="1" applyFill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1" xfId="0" applyNumberFormat="1" applyBorder="1"/>
    <xf numFmtId="0" fontId="8" fillId="3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11" fillId="5" borderId="1" xfId="0" applyFont="1" applyFill="1" applyBorder="1" applyAlignment="1">
      <alignment horizontal="center" vertical="top" wrapText="1"/>
    </xf>
    <xf numFmtId="14" fontId="0" fillId="0" borderId="3" xfId="0" applyNumberForma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 shrinkToFit="1"/>
    </xf>
    <xf numFmtId="0" fontId="12" fillId="0" borderId="0" xfId="0" applyFont="1"/>
    <xf numFmtId="0" fontId="13" fillId="0" borderId="0" xfId="0" applyFont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ESPdon</a:t>
            </a:r>
            <a:r>
              <a:rPr lang="en-US" baseline="0"/>
              <a:t> Calibration Curve 2014</a:t>
            </a:r>
          </a:p>
          <a:p>
            <a:pPr>
              <a:defRPr/>
            </a:pPr>
            <a:r>
              <a:rPr lang="en-US" baseline="0"/>
              <a:t>Alexandrium Fundyense CA28 - Short SH2 Protocol</a:t>
            </a:r>
            <a:endParaRPr lang="en-US"/>
          </a:p>
        </c:rich>
      </c:tx>
      <c:layout>
        <c:manualLayout>
          <c:xMode val="edge"/>
          <c:yMode val="edge"/>
          <c:x val="0.206379857759715"/>
          <c:y val="0.03680981595092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005365479757"/>
          <c:y val="0.155828220858896"/>
          <c:w val="0.804710312420625"/>
          <c:h val="0.67168381559667"/>
        </c:manualLayout>
      </c:layout>
      <c:scatterChart>
        <c:scatterStyle val="lineMarker"/>
        <c:varyColors val="0"/>
        <c:ser>
          <c:idx val="0"/>
          <c:order val="0"/>
          <c:tx>
            <c:v>Field Cell Concentration (Cells/L)</c:v>
          </c:tx>
          <c:spPr>
            <a:ln w="25400">
              <a:noFill/>
            </a:ln>
          </c:spPr>
          <c:marker>
            <c:spPr>
              <a:ln>
                <a:solidFill>
                  <a:srgbClr val="4F81BD"/>
                </a:solidFill>
              </a:ln>
            </c:spPr>
          </c:marker>
          <c:trendline>
            <c:name>Field Sample Trendline (Cells/L Sample)</c:name>
            <c:spPr>
              <a:ln>
                <a:solidFill>
                  <a:srgbClr val="4F81BD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0574799691034228"/>
                  <c:y val="0.055649002463649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solidFill>
                          <a:schemeClr val="accent1"/>
                        </a:solidFill>
                      </a:rPr>
                      <a:t>y = 36.764x + 3877
R² = 0.99789</a:t>
                    </a:r>
                    <a:endParaRPr lang="en-US" sz="1200">
                      <a:solidFill>
                        <a:schemeClr val="accent1"/>
                      </a:solidFill>
                    </a:endParaRPr>
                  </a:p>
                </c:rich>
              </c:tx>
              <c:numFmt formatCode="General" sourceLinked="0"/>
              <c:spPr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ESPdon!$E$4:$E$10</c:f>
              <c:numCache>
                <c:formatCode>0</c:formatCode>
                <c:ptCount val="7"/>
                <c:pt idx="0" formatCode="General">
                  <c:v>0.0</c:v>
                </c:pt>
                <c:pt idx="1">
                  <c:v>36.0</c:v>
                </c:pt>
                <c:pt idx="2">
                  <c:v>78.0</c:v>
                </c:pt>
                <c:pt idx="3">
                  <c:v>156.0</c:v>
                </c:pt>
                <c:pt idx="4">
                  <c:v>313.0</c:v>
                </c:pt>
                <c:pt idx="5">
                  <c:v>625.0</c:v>
                </c:pt>
                <c:pt idx="6">
                  <c:v>1250.0</c:v>
                </c:pt>
              </c:numCache>
            </c:numRef>
          </c:xVal>
          <c:yVal>
            <c:numRef>
              <c:f>ESPdon!$F$4:$F$10</c:f>
              <c:numCache>
                <c:formatCode>0</c:formatCode>
                <c:ptCount val="7"/>
                <c:pt idx="0">
                  <c:v>4672.07142857143</c:v>
                </c:pt>
                <c:pt idx="1">
                  <c:v>5584.935714285714</c:v>
                </c:pt>
                <c:pt idx="2">
                  <c:v>6719.535714285713</c:v>
                </c:pt>
                <c:pt idx="3">
                  <c:v>8396.292857142858</c:v>
                </c:pt>
                <c:pt idx="4">
                  <c:v>15864.27142857143</c:v>
                </c:pt>
                <c:pt idx="5">
                  <c:v>25972.73571428571</c:v>
                </c:pt>
                <c:pt idx="6">
                  <c:v>50294.53571428572</c:v>
                </c:pt>
              </c:numCache>
            </c:numRef>
          </c:yVal>
          <c:smooth val="0"/>
        </c:ser>
        <c:ser>
          <c:idx val="1"/>
          <c:order val="1"/>
          <c:tx>
            <c:v>Bench Lysate Cell Concentration (Cells/ml Lysate)</c:v>
          </c:tx>
          <c:spPr>
            <a:ln w="47625">
              <a:noFill/>
            </a:ln>
          </c:spPr>
          <c:trendline>
            <c:name>Bench Lysate Trendline (Cells/ml Lysate)</c:name>
            <c:spPr>
              <a:ln>
                <a:solidFill>
                  <a:schemeClr val="accent2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129531478770132"/>
                  <c:y val="0.054545513099206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solidFill>
                          <a:schemeClr val="accent2"/>
                        </a:solidFill>
                      </a:rPr>
                      <a:t>y = 18.397x + 3850.4
R² = 0.9979</a:t>
                    </a:r>
                    <a:endParaRPr lang="en-US" sz="1200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ESPdon!$D$4:$D$10</c:f>
              <c:numCache>
                <c:formatCode>0</c:formatCode>
                <c:ptCount val="7"/>
                <c:pt idx="0" formatCode="General">
                  <c:v>0.0</c:v>
                </c:pt>
                <c:pt idx="1">
                  <c:v>78.0</c:v>
                </c:pt>
                <c:pt idx="2">
                  <c:v>156.0</c:v>
                </c:pt>
                <c:pt idx="3">
                  <c:v>313.0</c:v>
                </c:pt>
                <c:pt idx="4">
                  <c:v>625.0</c:v>
                </c:pt>
                <c:pt idx="5">
                  <c:v>1250.0</c:v>
                </c:pt>
                <c:pt idx="6">
                  <c:v>2500.0</c:v>
                </c:pt>
              </c:numCache>
            </c:numRef>
          </c:xVal>
          <c:yVal>
            <c:numRef>
              <c:f>ESPdon!$F$4:$F$10</c:f>
              <c:numCache>
                <c:formatCode>0</c:formatCode>
                <c:ptCount val="7"/>
                <c:pt idx="0">
                  <c:v>4672.07142857143</c:v>
                </c:pt>
                <c:pt idx="1">
                  <c:v>5584.935714285714</c:v>
                </c:pt>
                <c:pt idx="2">
                  <c:v>6719.535714285713</c:v>
                </c:pt>
                <c:pt idx="3">
                  <c:v>8396.292857142858</c:v>
                </c:pt>
                <c:pt idx="4">
                  <c:v>15864.27142857143</c:v>
                </c:pt>
                <c:pt idx="5">
                  <c:v>25972.73571428571</c:v>
                </c:pt>
                <c:pt idx="6">
                  <c:v>50294.53571428572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8513992"/>
        <c:axId val="-2118403528"/>
      </c:scatterChart>
      <c:valAx>
        <c:axId val="-211851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solidFill>
                      <a:schemeClr val="accent2"/>
                    </a:solidFill>
                  </a:rPr>
                  <a:t>Bench Lysate (Cells</a:t>
                </a:r>
                <a:r>
                  <a:rPr lang="en-US" sz="1400" baseline="0">
                    <a:solidFill>
                      <a:schemeClr val="accent2"/>
                    </a:solidFill>
                  </a:rPr>
                  <a:t>/ml)</a:t>
                </a:r>
              </a:p>
              <a:p>
                <a:pPr>
                  <a:defRPr/>
                </a:pPr>
                <a:r>
                  <a:rPr lang="en-US" sz="1400" baseline="0">
                    <a:solidFill>
                      <a:schemeClr val="accent1"/>
                    </a:solidFill>
                  </a:rPr>
                  <a:t>Field Concentration (Cells/L)</a:t>
                </a:r>
                <a:r>
                  <a:rPr lang="en-US" sz="1400" baseline="0"/>
                  <a:t> 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385984251968504"/>
              <c:y val="0.889570552147239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-2118403528"/>
        <c:crosses val="autoZero"/>
        <c:crossBetween val="midCat"/>
      </c:valAx>
      <c:valAx>
        <c:axId val="-2118403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NA-1</a:t>
                </a:r>
                <a:r>
                  <a:rPr lang="en-US" sz="1400" baseline="0"/>
                  <a:t> Array Spot Intensity (40s Exposure)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0107339344678689"/>
              <c:y val="0.24065858332125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-21185139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59640339717361"/>
          <c:y val="0.547154404779157"/>
          <c:w val="0.337593439466355"/>
          <c:h val="0.20926718516013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ESPdon</a:t>
            </a:r>
            <a:r>
              <a:rPr lang="en-US" baseline="0"/>
              <a:t> 2014 Deployment Time Series Data</a:t>
            </a:r>
            <a:endParaRPr lang="en-US"/>
          </a:p>
        </c:rich>
      </c:tx>
      <c:layout>
        <c:manualLayout>
          <c:xMode val="edge"/>
          <c:yMode val="edge"/>
          <c:x val="0.264690112265379"/>
          <c:y val="0.045128205128205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928383952006"/>
          <c:y val="0.135384615384615"/>
          <c:w val="0.682188402920223"/>
          <c:h val="0.691596688875429"/>
        </c:manualLayout>
      </c:layout>
      <c:scatterChart>
        <c:scatterStyle val="smoothMarker"/>
        <c:varyColors val="0"/>
        <c:ser>
          <c:idx val="0"/>
          <c:order val="0"/>
          <c:tx>
            <c:v>Field Cell Concentration (Cells/L)</c:v>
          </c:tx>
          <c:xVal>
            <c:numRef>
              <c:f>ESPdon!$K$12:$K$54</c:f>
              <c:numCache>
                <c:formatCode>m/d/yy</c:formatCode>
                <c:ptCount val="43"/>
                <c:pt idx="0">
                  <c:v>41761.0</c:v>
                </c:pt>
                <c:pt idx="1">
                  <c:v>41762.0</c:v>
                </c:pt>
                <c:pt idx="2">
                  <c:v>41763.0</c:v>
                </c:pt>
                <c:pt idx="3">
                  <c:v>41764.0</c:v>
                </c:pt>
                <c:pt idx="4">
                  <c:v>41765.0</c:v>
                </c:pt>
                <c:pt idx="5">
                  <c:v>41766.0</c:v>
                </c:pt>
                <c:pt idx="6">
                  <c:v>41767.0</c:v>
                </c:pt>
                <c:pt idx="7">
                  <c:v>41768.0</c:v>
                </c:pt>
                <c:pt idx="8">
                  <c:v>41771.0</c:v>
                </c:pt>
                <c:pt idx="9">
                  <c:v>41772.0</c:v>
                </c:pt>
                <c:pt idx="10">
                  <c:v>41773.0</c:v>
                </c:pt>
                <c:pt idx="11">
                  <c:v>41774.0</c:v>
                </c:pt>
                <c:pt idx="12">
                  <c:v>41775.0</c:v>
                </c:pt>
                <c:pt idx="13">
                  <c:v>41778.0</c:v>
                </c:pt>
                <c:pt idx="14">
                  <c:v>41779.0</c:v>
                </c:pt>
                <c:pt idx="15">
                  <c:v>41780.0</c:v>
                </c:pt>
                <c:pt idx="16">
                  <c:v>41781.0</c:v>
                </c:pt>
                <c:pt idx="17">
                  <c:v>41782.0</c:v>
                </c:pt>
                <c:pt idx="18">
                  <c:v>41785.0</c:v>
                </c:pt>
                <c:pt idx="19">
                  <c:v>41786.0</c:v>
                </c:pt>
                <c:pt idx="20">
                  <c:v>41787.0</c:v>
                </c:pt>
                <c:pt idx="21">
                  <c:v>41788.0</c:v>
                </c:pt>
                <c:pt idx="22">
                  <c:v>41789.0</c:v>
                </c:pt>
                <c:pt idx="23">
                  <c:v>41792.0</c:v>
                </c:pt>
                <c:pt idx="24">
                  <c:v>41793.0</c:v>
                </c:pt>
                <c:pt idx="25">
                  <c:v>41794.0</c:v>
                </c:pt>
                <c:pt idx="26">
                  <c:v>41795.0</c:v>
                </c:pt>
                <c:pt idx="27">
                  <c:v>41796.0</c:v>
                </c:pt>
                <c:pt idx="28">
                  <c:v>41799.0</c:v>
                </c:pt>
                <c:pt idx="29">
                  <c:v>41800.0</c:v>
                </c:pt>
                <c:pt idx="30">
                  <c:v>41801.0</c:v>
                </c:pt>
                <c:pt idx="31">
                  <c:v>41802.0</c:v>
                </c:pt>
                <c:pt idx="32">
                  <c:v>41803.0</c:v>
                </c:pt>
                <c:pt idx="33">
                  <c:v>41806.0</c:v>
                </c:pt>
                <c:pt idx="34">
                  <c:v>41807.0</c:v>
                </c:pt>
                <c:pt idx="35">
                  <c:v>41808.0</c:v>
                </c:pt>
                <c:pt idx="36">
                  <c:v>41809.0</c:v>
                </c:pt>
                <c:pt idx="37">
                  <c:v>41810.0</c:v>
                </c:pt>
                <c:pt idx="38">
                  <c:v>41813.0</c:v>
                </c:pt>
                <c:pt idx="39">
                  <c:v>41815.0</c:v>
                </c:pt>
                <c:pt idx="40">
                  <c:v>41817.0</c:v>
                </c:pt>
              </c:numCache>
            </c:numRef>
          </c:xVal>
          <c:yVal>
            <c:numRef>
              <c:f>ESPdon!$T$12:$T$54</c:f>
              <c:numCache>
                <c:formatCode>#,##0;"0"</c:formatCode>
                <c:ptCount val="43"/>
                <c:pt idx="0">
                  <c:v>0.0</c:v>
                </c:pt>
                <c:pt idx="1">
                  <c:v>71.31976933957131</c:v>
                </c:pt>
                <c:pt idx="2">
                  <c:v>113.8341856163638</c:v>
                </c:pt>
                <c:pt idx="3">
                  <c:v>137.7978457186378</c:v>
                </c:pt>
                <c:pt idx="4">
                  <c:v>0.0</c:v>
                </c:pt>
                <c:pt idx="5">
                  <c:v>130.970514633881</c:v>
                </c:pt>
                <c:pt idx="6">
                  <c:v>149.7932760308998</c:v>
                </c:pt>
                <c:pt idx="7" formatCode="0">
                  <c:v>0.0</c:v>
                </c:pt>
                <c:pt idx="8" formatCode="0">
                  <c:v>0.0</c:v>
                </c:pt>
                <c:pt idx="9" formatCode="0">
                  <c:v>157.055815471657</c:v>
                </c:pt>
                <c:pt idx="10" formatCode="0">
                  <c:v>205.3911435099554</c:v>
                </c:pt>
                <c:pt idx="11" formatCode="0">
                  <c:v>0.0</c:v>
                </c:pt>
                <c:pt idx="12" formatCode="General">
                  <c:v>0.0</c:v>
                </c:pt>
                <c:pt idx="13" formatCode="General">
                  <c:v>0.0</c:v>
                </c:pt>
                <c:pt idx="14" formatCode="General">
                  <c:v>0.0</c:v>
                </c:pt>
                <c:pt idx="15" formatCode="General">
                  <c:v>535.0</c:v>
                </c:pt>
                <c:pt idx="16" formatCode="General">
                  <c:v>489.0</c:v>
                </c:pt>
                <c:pt idx="17" formatCode="General">
                  <c:v>482.0</c:v>
                </c:pt>
                <c:pt idx="18" formatCode="General">
                  <c:v>0.0</c:v>
                </c:pt>
                <c:pt idx="19" formatCode="General">
                  <c:v>279.0</c:v>
                </c:pt>
                <c:pt idx="20" formatCode="General">
                  <c:v>340.0</c:v>
                </c:pt>
                <c:pt idx="21" formatCode="General">
                  <c:v>0.0</c:v>
                </c:pt>
                <c:pt idx="22" formatCode="General">
                  <c:v>204.0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783976"/>
        <c:axId val="-2118392728"/>
      </c:scatterChart>
      <c:valAx>
        <c:axId val="2128783976"/>
        <c:scaling>
          <c:orientation val="minMax"/>
          <c:min val="4176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Date</a:t>
                </a:r>
              </a:p>
            </c:rich>
          </c:tx>
          <c:layout>
            <c:manualLayout>
              <c:xMode val="edge"/>
              <c:yMode val="edge"/>
              <c:x val="0.469399854429961"/>
              <c:y val="0.931639212754192"/>
            </c:manualLayout>
          </c:layout>
          <c:overlay val="0"/>
        </c:title>
        <c:numFmt formatCode="[$-409]d\-mmm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 sz="1200" b="1" i="0" baseline="0"/>
            </a:pPr>
            <a:endParaRPr lang="en-US"/>
          </a:p>
        </c:txPr>
        <c:crossAx val="-2118392728"/>
        <c:crosses val="autoZero"/>
        <c:crossBetween val="midCat"/>
        <c:majorUnit val="6.0"/>
      </c:valAx>
      <c:valAx>
        <c:axId val="-2118392728"/>
        <c:scaling>
          <c:orientation val="minMax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Alexandrium Concentration</a:t>
                </a:r>
                <a:r>
                  <a:rPr lang="en-US" sz="1400" baseline="0"/>
                  <a:t> (Cells/L)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0405205231698979"/>
              <c:y val="0.259620084581415"/>
            </c:manualLayout>
          </c:layout>
          <c:overlay val="0"/>
        </c:title>
        <c:numFmt formatCode="#,##0;&quot;0&quot;" sourceLinked="1"/>
        <c:majorTickMark val="out"/>
        <c:minorTickMark val="none"/>
        <c:tickLblPos val="nextTo"/>
        <c:crossAx val="2128783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3783165011982"/>
          <c:y val="0.199818998886267"/>
          <c:w val="0.173774785504753"/>
          <c:h val="0.14457549631221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/>
              <a:t>ESPdennis</a:t>
            </a:r>
            <a:r>
              <a:rPr lang="en-US" sz="1800" baseline="0"/>
              <a:t> Calibration Curve 2014</a:t>
            </a:r>
          </a:p>
          <a:p>
            <a:pPr>
              <a:defRPr/>
            </a:pPr>
            <a:r>
              <a:rPr lang="en-US" sz="1800" baseline="0"/>
              <a:t>Alexandrium Fundyense CA28 - Short SH2 Protocol</a:t>
            </a:r>
            <a:endParaRPr lang="en-US" sz="1800"/>
          </a:p>
        </c:rich>
      </c:tx>
      <c:layout>
        <c:manualLayout>
          <c:xMode val="edge"/>
          <c:yMode val="edge"/>
          <c:x val="0.17151435471655"/>
          <c:y val="0.0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659202755905"/>
          <c:y val="0.170692231384463"/>
          <c:w val="0.752542182227222"/>
          <c:h val="0.646698648397297"/>
        </c:manualLayout>
      </c:layout>
      <c:scatterChart>
        <c:scatterStyle val="lineMarker"/>
        <c:varyColors val="0"/>
        <c:ser>
          <c:idx val="0"/>
          <c:order val="0"/>
          <c:tx>
            <c:v>Bench Lysate Concentration (Cells/ml Lysate)</c:v>
          </c:tx>
          <c:spPr>
            <a:ln w="47625">
              <a:noFill/>
            </a:ln>
          </c:spPr>
          <c:marker>
            <c:spPr>
              <a:solidFill>
                <a:srgbClr val="C0504D"/>
              </a:solidFill>
              <a:ln>
                <a:noFill/>
              </a:ln>
            </c:spPr>
          </c:marker>
          <c:trendline>
            <c:name>Bench Lysate Trendline (Cells/ml Lysate)</c:name>
            <c:spPr>
              <a:ln>
                <a:solidFill>
                  <a:schemeClr val="accent2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0697367125984252"/>
                  <c:y val="0.026296775403074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solidFill>
                          <a:schemeClr val="accent2"/>
                        </a:solidFill>
                      </a:rPr>
                      <a:t>y = 16.591x + 3049.7
R² = 0.99554</a:t>
                    </a:r>
                    <a:endParaRPr lang="en-US" sz="1200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ESPdennis!$D$5:$D$10</c:f>
              <c:numCache>
                <c:formatCode>0</c:formatCode>
                <c:ptCount val="6"/>
                <c:pt idx="0" formatCode="General">
                  <c:v>0.0</c:v>
                </c:pt>
                <c:pt idx="1">
                  <c:v>156.0</c:v>
                </c:pt>
                <c:pt idx="2">
                  <c:v>313.0</c:v>
                </c:pt>
                <c:pt idx="3">
                  <c:v>625.0</c:v>
                </c:pt>
                <c:pt idx="4">
                  <c:v>1250.0</c:v>
                </c:pt>
                <c:pt idx="5">
                  <c:v>2500.0</c:v>
                </c:pt>
              </c:numCache>
            </c:numRef>
          </c:xVal>
          <c:yVal>
            <c:numRef>
              <c:f>ESPdennis!$F$5:$F$10</c:f>
              <c:numCache>
                <c:formatCode>0</c:formatCode>
                <c:ptCount val="6"/>
                <c:pt idx="0">
                  <c:v>3504.221428571429</c:v>
                </c:pt>
                <c:pt idx="1">
                  <c:v>6177.92142857143</c:v>
                </c:pt>
                <c:pt idx="2">
                  <c:v>7919.792857142857</c:v>
                </c:pt>
                <c:pt idx="3">
                  <c:v>13828.50714285714</c:v>
                </c:pt>
                <c:pt idx="4">
                  <c:v>21817.51428571429</c:v>
                </c:pt>
                <c:pt idx="5">
                  <c:v>45417.24285714286</c:v>
                </c:pt>
              </c:numCache>
            </c:numRef>
          </c:yVal>
          <c:smooth val="0"/>
        </c:ser>
        <c:ser>
          <c:idx val="1"/>
          <c:order val="1"/>
          <c:tx>
            <c:v>FIeld Cell Concentration (Cells/L)</c:v>
          </c:tx>
          <c:spPr>
            <a:ln w="25400">
              <a:noFill/>
            </a:ln>
          </c:spPr>
          <c:marker>
            <c:spPr>
              <a:solidFill>
                <a:schemeClr val="accent1"/>
              </a:solidFill>
              <a:ln>
                <a:noFill/>
              </a:ln>
            </c:spPr>
          </c:marker>
          <c:trendline>
            <c:name>Field Sample Treandline (Cells/L)</c:name>
            <c:spPr>
              <a:ln>
                <a:solidFill>
                  <a:schemeClr val="accent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0532347714348206"/>
                  <c:y val="0.026275028121484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solidFill>
                          <a:schemeClr val="accent1"/>
                        </a:solidFill>
                      </a:rPr>
                      <a:t>y = 33.18x + 3050.5
R² = 0.99556</a:t>
                    </a:r>
                    <a:endParaRPr lang="en-US" sz="1200">
                      <a:solidFill>
                        <a:schemeClr val="accent1"/>
                      </a:solidFill>
                    </a:endParaRPr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ESPdennis!$E$5:$E$10</c:f>
              <c:numCache>
                <c:formatCode>0</c:formatCode>
                <c:ptCount val="6"/>
                <c:pt idx="0" formatCode="General">
                  <c:v>0.0</c:v>
                </c:pt>
                <c:pt idx="1">
                  <c:v>78.0</c:v>
                </c:pt>
                <c:pt idx="2">
                  <c:v>156.0</c:v>
                </c:pt>
                <c:pt idx="3">
                  <c:v>313.0</c:v>
                </c:pt>
                <c:pt idx="4">
                  <c:v>625.0</c:v>
                </c:pt>
                <c:pt idx="5">
                  <c:v>1250.0</c:v>
                </c:pt>
              </c:numCache>
            </c:numRef>
          </c:xVal>
          <c:yVal>
            <c:numRef>
              <c:f>ESPdennis!$F$5:$F$10</c:f>
              <c:numCache>
                <c:formatCode>0</c:formatCode>
                <c:ptCount val="6"/>
                <c:pt idx="0">
                  <c:v>3504.221428571429</c:v>
                </c:pt>
                <c:pt idx="1">
                  <c:v>6177.92142857143</c:v>
                </c:pt>
                <c:pt idx="2">
                  <c:v>7919.792857142857</c:v>
                </c:pt>
                <c:pt idx="3">
                  <c:v>13828.50714285714</c:v>
                </c:pt>
                <c:pt idx="4">
                  <c:v>21817.51428571429</c:v>
                </c:pt>
                <c:pt idx="5">
                  <c:v>45417.24285714286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8427432"/>
        <c:axId val="-2118407768"/>
      </c:scatterChart>
      <c:valAx>
        <c:axId val="-2118427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1" i="0" u="none" strike="noStrike" baseline="0">
                    <a:solidFill>
                      <a:srgbClr val="C0504D"/>
                    </a:solidFill>
                    <a:effectLst/>
                  </a:rPr>
                  <a:t>Bench Lysate (Cells/ml)</a:t>
                </a:r>
                <a:r>
                  <a:rPr lang="en-US" sz="1400" b="1" i="0" u="none" strike="noStrike" baseline="0">
                    <a:solidFill>
                      <a:srgbClr val="C0504D"/>
                    </a:solidFill>
                  </a:rPr>
                  <a:t> </a:t>
                </a:r>
                <a:endParaRPr lang="en-US" sz="1400" b="1" i="0" baseline="0">
                  <a:solidFill>
                    <a:srgbClr val="C0504D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accent1"/>
                    </a:solidFill>
                    <a:effectLst/>
                  </a:rPr>
                  <a:t>Field Concentration (Cells/L)</a:t>
                </a:r>
                <a:r>
                  <a:rPr lang="en-US" sz="1400" b="1" i="0" baseline="0">
                    <a:effectLst/>
                  </a:rPr>
                  <a:t> </a:t>
                </a:r>
                <a:endParaRPr lang="en-US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70492363153401"/>
              <c:y val="0.8790968131936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18407768"/>
        <c:crosses val="autoZero"/>
        <c:crossBetween val="midCat"/>
      </c:valAx>
      <c:valAx>
        <c:axId val="-2118407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NA-1 Array Spot Intensity (40s Exposure)</a:t>
                </a:r>
                <a:endParaRPr lang="en-US" sz="14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/>
              </a:p>
            </c:rich>
          </c:tx>
          <c:layout>
            <c:manualLayout>
              <c:xMode val="edge"/>
              <c:yMode val="edge"/>
              <c:x val="0.0185549959873923"/>
              <c:y val="0.28040222580445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-21184274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5674847872932"/>
          <c:y val="0.523492466984934"/>
          <c:w val="0.337156207122461"/>
          <c:h val="0.20144026288052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 orientation="portrait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ESPdennis</a:t>
            </a:r>
            <a:r>
              <a:rPr lang="en-US" baseline="0"/>
              <a:t> 2014 Deployment Time Series Data</a:t>
            </a:r>
            <a:endParaRPr lang="en-US"/>
          </a:p>
        </c:rich>
      </c:tx>
      <c:layout>
        <c:manualLayout>
          <c:xMode val="edge"/>
          <c:yMode val="edge"/>
          <c:x val="0.264690112265379"/>
          <c:y val="0.045128205128205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928383952006"/>
          <c:y val="0.135384615384615"/>
          <c:w val="0.682188402920223"/>
          <c:h val="0.691596688875429"/>
        </c:manualLayout>
      </c:layout>
      <c:scatterChart>
        <c:scatterStyle val="smoothMarker"/>
        <c:varyColors val="0"/>
        <c:ser>
          <c:idx val="0"/>
          <c:order val="0"/>
          <c:tx>
            <c:v>Field Cell Concentration (Cells/L)</c:v>
          </c:tx>
          <c:xVal>
            <c:numRef>
              <c:f>ESPdennis!$K$12:$K$56</c:f>
              <c:numCache>
                <c:formatCode>m/d/yy</c:formatCode>
                <c:ptCount val="45"/>
                <c:pt idx="0">
                  <c:v>41762.0</c:v>
                </c:pt>
                <c:pt idx="1">
                  <c:v>41764.0</c:v>
                </c:pt>
                <c:pt idx="2">
                  <c:v>41765.0</c:v>
                </c:pt>
                <c:pt idx="3">
                  <c:v>41766.0</c:v>
                </c:pt>
                <c:pt idx="4">
                  <c:v>41767.0</c:v>
                </c:pt>
                <c:pt idx="5">
                  <c:v>41768.0</c:v>
                </c:pt>
                <c:pt idx="6">
                  <c:v>41771.0</c:v>
                </c:pt>
                <c:pt idx="7">
                  <c:v>41772.0</c:v>
                </c:pt>
                <c:pt idx="8">
                  <c:v>41773.0</c:v>
                </c:pt>
                <c:pt idx="9">
                  <c:v>41774.0</c:v>
                </c:pt>
                <c:pt idx="10">
                  <c:v>41775.0</c:v>
                </c:pt>
                <c:pt idx="11">
                  <c:v>41778.0</c:v>
                </c:pt>
                <c:pt idx="12">
                  <c:v>41779.0</c:v>
                </c:pt>
                <c:pt idx="13">
                  <c:v>41780.0</c:v>
                </c:pt>
                <c:pt idx="14">
                  <c:v>41781.0</c:v>
                </c:pt>
                <c:pt idx="15">
                  <c:v>41782.0</c:v>
                </c:pt>
                <c:pt idx="16">
                  <c:v>41785.0</c:v>
                </c:pt>
                <c:pt idx="17">
                  <c:v>41786.0</c:v>
                </c:pt>
                <c:pt idx="18">
                  <c:v>41787.0</c:v>
                </c:pt>
                <c:pt idx="19">
                  <c:v>41788.0</c:v>
                </c:pt>
                <c:pt idx="20">
                  <c:v>41789.0</c:v>
                </c:pt>
                <c:pt idx="21">
                  <c:v>41792.0</c:v>
                </c:pt>
                <c:pt idx="22">
                  <c:v>41793.0</c:v>
                </c:pt>
                <c:pt idx="23">
                  <c:v>41794.0</c:v>
                </c:pt>
                <c:pt idx="24">
                  <c:v>41795.0</c:v>
                </c:pt>
                <c:pt idx="25">
                  <c:v>41796.0</c:v>
                </c:pt>
                <c:pt idx="26">
                  <c:v>41799.0</c:v>
                </c:pt>
                <c:pt idx="27">
                  <c:v>41800.0</c:v>
                </c:pt>
                <c:pt idx="28">
                  <c:v>41801.0</c:v>
                </c:pt>
                <c:pt idx="29">
                  <c:v>41802.0</c:v>
                </c:pt>
                <c:pt idx="30">
                  <c:v>41803.0</c:v>
                </c:pt>
                <c:pt idx="31">
                  <c:v>41806.0</c:v>
                </c:pt>
                <c:pt idx="32">
                  <c:v>41807.0</c:v>
                </c:pt>
                <c:pt idx="33">
                  <c:v>41808.0</c:v>
                </c:pt>
                <c:pt idx="34">
                  <c:v>41809.0</c:v>
                </c:pt>
                <c:pt idx="35">
                  <c:v>41810.0</c:v>
                </c:pt>
                <c:pt idx="36">
                  <c:v>41813.0</c:v>
                </c:pt>
                <c:pt idx="37">
                  <c:v>41814.0</c:v>
                </c:pt>
                <c:pt idx="38">
                  <c:v>41815.0</c:v>
                </c:pt>
                <c:pt idx="39">
                  <c:v>41816.0</c:v>
                </c:pt>
                <c:pt idx="40">
                  <c:v>41817.0</c:v>
                </c:pt>
              </c:numCache>
            </c:numRef>
          </c:xVal>
          <c:yVal>
            <c:numRef>
              <c:f>ESPdennis!$T$12:$T$56</c:f>
              <c:numCache>
                <c:formatCode>#,##0;"0"</c:formatCode>
                <c:ptCount val="45"/>
                <c:pt idx="0">
                  <c:v>0.0</c:v>
                </c:pt>
                <c:pt idx="1">
                  <c:v>0.0</c:v>
                </c:pt>
                <c:pt idx="2">
                  <c:v>46.66968053044003</c:v>
                </c:pt>
                <c:pt idx="3">
                  <c:v>59.0</c:v>
                </c:pt>
                <c:pt idx="4">
                  <c:v>0.0</c:v>
                </c:pt>
                <c:pt idx="5">
                  <c:v>56.0</c:v>
                </c:pt>
                <c:pt idx="6">
                  <c:v>0.0</c:v>
                </c:pt>
                <c:pt idx="7" formatCode="General">
                  <c:v>62.0</c:v>
                </c:pt>
                <c:pt idx="8" formatCode="General">
                  <c:v>92.0</c:v>
                </c:pt>
                <c:pt idx="9" formatCode="General">
                  <c:v>0.0</c:v>
                </c:pt>
                <c:pt idx="10" formatCode="General">
                  <c:v>0.0</c:v>
                </c:pt>
                <c:pt idx="11" formatCode="General">
                  <c:v>0.0</c:v>
                </c:pt>
                <c:pt idx="12" formatCode="General">
                  <c:v>101.0</c:v>
                </c:pt>
                <c:pt idx="13" formatCode="General">
                  <c:v>0.0</c:v>
                </c:pt>
                <c:pt idx="14" formatCode="General">
                  <c:v>0.0</c:v>
                </c:pt>
                <c:pt idx="15" formatCode="General">
                  <c:v>126.0</c:v>
                </c:pt>
                <c:pt idx="16" formatCode="General">
                  <c:v>121.0</c:v>
                </c:pt>
                <c:pt idx="17" formatCode="General">
                  <c:v>152.0</c:v>
                </c:pt>
                <c:pt idx="18" formatCode="General">
                  <c:v>0.0</c:v>
                </c:pt>
                <c:pt idx="19" formatCode="General">
                  <c:v>125.0</c:v>
                </c:pt>
                <c:pt idx="20" formatCode="General">
                  <c:v>101.0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8616632"/>
        <c:axId val="-2118611192"/>
      </c:scatterChart>
      <c:valAx>
        <c:axId val="-2118616632"/>
        <c:scaling>
          <c:orientation val="minMax"/>
          <c:min val="4176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Date</a:t>
                </a:r>
              </a:p>
            </c:rich>
          </c:tx>
          <c:layout>
            <c:manualLayout>
              <c:xMode val="edge"/>
              <c:yMode val="edge"/>
              <c:x val="0.469399854429961"/>
              <c:y val="0.931639212754192"/>
            </c:manualLayout>
          </c:layout>
          <c:overlay val="0"/>
        </c:title>
        <c:numFmt formatCode="[$-409]d\-mmm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 sz="1200" b="1" i="0" baseline="0"/>
            </a:pPr>
            <a:endParaRPr lang="en-US"/>
          </a:p>
        </c:txPr>
        <c:crossAx val="-2118611192"/>
        <c:crosses val="autoZero"/>
        <c:crossBetween val="midCat"/>
        <c:majorUnit val="6.0"/>
      </c:valAx>
      <c:valAx>
        <c:axId val="-2118611192"/>
        <c:scaling>
          <c:orientation val="minMax"/>
          <c:max val="5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Alexandrium Concentration</a:t>
                </a:r>
                <a:r>
                  <a:rPr lang="en-US" sz="1400" baseline="0"/>
                  <a:t> (Cells/L)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0405205231698979"/>
              <c:y val="0.259620084581415"/>
            </c:manualLayout>
          </c:layout>
          <c:overlay val="0"/>
        </c:title>
        <c:numFmt formatCode="#,##0;&quot;0&quot;" sourceLinked="1"/>
        <c:majorTickMark val="out"/>
        <c:minorTickMark val="none"/>
        <c:tickLblPos val="nextTo"/>
        <c:crossAx val="-2118616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38550144467236"/>
          <c:y val="0.20179723825323"/>
          <c:w val="0.229797194468338"/>
          <c:h val="0.039728809863158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ESPjake Calibration Curve 2014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Alexandrium Fundyense CA28 - Short SH2 Protocol</a:t>
            </a:r>
            <a:endParaRPr lang="en-US">
              <a:effectLst/>
            </a:endParaRP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485490643064"/>
          <c:y val="0.166716457472519"/>
          <c:w val="0.77890961746473"/>
          <c:h val="0.687615055661146"/>
        </c:manualLayout>
      </c:layout>
      <c:scatterChart>
        <c:scatterStyle val="lineMarker"/>
        <c:varyColors val="0"/>
        <c:ser>
          <c:idx val="0"/>
          <c:order val="0"/>
          <c:tx>
            <c:v>Bench Lysate Cell Concentration (Cells/ml Lysate)</c:v>
          </c:tx>
          <c:spPr>
            <a:ln w="47625">
              <a:noFill/>
            </a:ln>
          </c:spPr>
          <c:marker>
            <c:spPr>
              <a:solidFill>
                <a:schemeClr val="accent2"/>
              </a:solidFill>
              <a:ln>
                <a:noFill/>
              </a:ln>
            </c:spPr>
          </c:marker>
          <c:trendline>
            <c:name>Bench Lysate Trendline (Cells/ml Lysate)</c:name>
            <c:spPr>
              <a:ln>
                <a:solidFill>
                  <a:srgbClr val="C0504D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0729597925074727"/>
                  <c:y val="0.024719318490361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solidFill>
                          <a:schemeClr val="accent2"/>
                        </a:solidFill>
                      </a:rPr>
                      <a:t>y = 20.383x + 6353.7
R² = 0.97576</a:t>
                    </a:r>
                    <a:endParaRPr lang="en-US" sz="1200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ESPjake!$D$4:$D$10</c:f>
              <c:numCache>
                <c:formatCode>0</c:formatCode>
                <c:ptCount val="7"/>
                <c:pt idx="0" formatCode="General">
                  <c:v>0.0</c:v>
                </c:pt>
                <c:pt idx="1">
                  <c:v>78.0</c:v>
                </c:pt>
                <c:pt idx="2">
                  <c:v>156.0</c:v>
                </c:pt>
                <c:pt idx="3">
                  <c:v>313.0</c:v>
                </c:pt>
                <c:pt idx="4">
                  <c:v>625.0</c:v>
                </c:pt>
                <c:pt idx="5">
                  <c:v>1250.0</c:v>
                </c:pt>
                <c:pt idx="6">
                  <c:v>2500.0</c:v>
                </c:pt>
              </c:numCache>
            </c:numRef>
          </c:xVal>
          <c:yVal>
            <c:numRef>
              <c:f>ESPjake!$F$4:$F$10</c:f>
              <c:numCache>
                <c:formatCode>0</c:formatCode>
                <c:ptCount val="7"/>
                <c:pt idx="0">
                  <c:v>4752.921428571428</c:v>
                </c:pt>
                <c:pt idx="1">
                  <c:v>6950.492857142858</c:v>
                </c:pt>
                <c:pt idx="2">
                  <c:v>8663.92142857143</c:v>
                </c:pt>
                <c:pt idx="3">
                  <c:v>12278.55</c:v>
                </c:pt>
                <c:pt idx="4">
                  <c:v>20182.42857142857</c:v>
                </c:pt>
                <c:pt idx="5">
                  <c:v>37751.68571428571</c:v>
                </c:pt>
                <c:pt idx="6">
                  <c:v>54222.62857142856</c:v>
                </c:pt>
              </c:numCache>
            </c:numRef>
          </c:yVal>
          <c:smooth val="0"/>
        </c:ser>
        <c:ser>
          <c:idx val="1"/>
          <c:order val="1"/>
          <c:tx>
            <c:v>"Field Cell Concentration (Cells/L)"</c:v>
          </c:tx>
          <c:spPr>
            <a:ln w="47625">
              <a:noFill/>
            </a:ln>
          </c:spPr>
          <c:marker>
            <c:spPr>
              <a:solidFill>
                <a:schemeClr val="accent1"/>
              </a:solidFill>
              <a:ln>
                <a:noFill/>
              </a:ln>
            </c:spPr>
          </c:marker>
          <c:trendline>
            <c:name>Field Sample Trendline (Cells/L)</c:name>
            <c:spPr>
              <a:ln>
                <a:solidFill>
                  <a:schemeClr val="accent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0328798892752881"/>
                  <c:y val="0.024615802335052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solidFill>
                          <a:srgbClr val="4F81BD"/>
                        </a:solidFill>
                      </a:rPr>
                      <a:t>y = 40.736x + 6382.1
R² = 0.9759</a:t>
                    </a:r>
                    <a:endParaRPr lang="en-US" sz="1200">
                      <a:solidFill>
                        <a:srgbClr val="4F81BD"/>
                      </a:solidFill>
                    </a:endParaRPr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ESPjake!$E$4:$E$10</c:f>
              <c:numCache>
                <c:formatCode>0</c:formatCode>
                <c:ptCount val="7"/>
                <c:pt idx="0" formatCode="General">
                  <c:v>0.0</c:v>
                </c:pt>
                <c:pt idx="1">
                  <c:v>36.0</c:v>
                </c:pt>
                <c:pt idx="2">
                  <c:v>78.0</c:v>
                </c:pt>
                <c:pt idx="3">
                  <c:v>156.0</c:v>
                </c:pt>
                <c:pt idx="4">
                  <c:v>313.0</c:v>
                </c:pt>
                <c:pt idx="5">
                  <c:v>625.0</c:v>
                </c:pt>
                <c:pt idx="6">
                  <c:v>1250.0</c:v>
                </c:pt>
              </c:numCache>
            </c:numRef>
          </c:xVal>
          <c:yVal>
            <c:numRef>
              <c:f>ESPjake!$F$4:$F$10</c:f>
              <c:numCache>
                <c:formatCode>0</c:formatCode>
                <c:ptCount val="7"/>
                <c:pt idx="0">
                  <c:v>4752.921428571428</c:v>
                </c:pt>
                <c:pt idx="1">
                  <c:v>6950.492857142858</c:v>
                </c:pt>
                <c:pt idx="2">
                  <c:v>8663.92142857143</c:v>
                </c:pt>
                <c:pt idx="3">
                  <c:v>12278.55</c:v>
                </c:pt>
                <c:pt idx="4">
                  <c:v>20182.42857142857</c:v>
                </c:pt>
                <c:pt idx="5">
                  <c:v>37751.68571428571</c:v>
                </c:pt>
                <c:pt idx="6">
                  <c:v>54222.62857142856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1620040"/>
        <c:axId val="-2118597960"/>
      </c:scatterChart>
      <c:valAx>
        <c:axId val="206162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1" i="0" baseline="0">
                    <a:solidFill>
                      <a:srgbClr val="C0504D"/>
                    </a:solidFill>
                    <a:effectLst/>
                  </a:rPr>
                  <a:t>Bench Lysate (Cells/ml) </a:t>
                </a:r>
                <a:endParaRPr lang="en-US" sz="1400">
                  <a:solidFill>
                    <a:srgbClr val="C0504D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accent1"/>
                    </a:solidFill>
                    <a:effectLst/>
                  </a:rPr>
                  <a:t>Field Concentration (Cells/L</a:t>
                </a:r>
                <a:r>
                  <a:rPr lang="en-US" sz="1400" b="1" i="0" baseline="0">
                    <a:solidFill>
                      <a:srgbClr val="4F81BD"/>
                    </a:solidFill>
                    <a:effectLst/>
                  </a:rPr>
                  <a:t>)</a:t>
                </a:r>
                <a:r>
                  <a:rPr lang="en-US" sz="1400" b="1" i="0" baseline="0">
                    <a:effectLst/>
                  </a:rPr>
                  <a:t> </a:t>
                </a:r>
                <a:endParaRPr lang="en-US" sz="1400">
                  <a:effectLst/>
                </a:endParaRPr>
              </a:p>
              <a:p>
                <a:pPr>
                  <a:defRPr/>
                </a:pPr>
                <a:endParaRPr lang="en-US" sz="1400"/>
              </a:p>
            </c:rich>
          </c:tx>
          <c:layout>
            <c:manualLayout>
              <c:xMode val="edge"/>
              <c:yMode val="edge"/>
              <c:x val="0.342016887844706"/>
              <c:y val="0.89283464566929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18597960"/>
        <c:crosses val="autoZero"/>
        <c:crossBetween val="midCat"/>
      </c:valAx>
      <c:valAx>
        <c:axId val="-2118597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NA-1 Array Spot Intensity (40s Exposure)</a:t>
                </a:r>
                <a:endParaRPr lang="en-US" sz="14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/>
              </a:p>
            </c:rich>
          </c:tx>
          <c:layout>
            <c:manualLayout>
              <c:xMode val="edge"/>
              <c:yMode val="edge"/>
              <c:x val="0.0243354772677049"/>
              <c:y val="0.25657425742574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061620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5765710231568"/>
          <c:y val="0.522697591018944"/>
          <c:w val="0.314130892427221"/>
          <c:h val="0.26436057561770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ESPjake</a:t>
            </a:r>
            <a:r>
              <a:rPr lang="en-US" baseline="0"/>
              <a:t> 2014 Deployment Time Series Data</a:t>
            </a:r>
            <a:endParaRPr lang="en-US"/>
          </a:p>
        </c:rich>
      </c:tx>
      <c:layout>
        <c:manualLayout>
          <c:xMode val="edge"/>
          <c:yMode val="edge"/>
          <c:x val="0.264690112265379"/>
          <c:y val="0.045128205128205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928383952006"/>
          <c:y val="0.135384615384615"/>
          <c:w val="0.682188402920223"/>
          <c:h val="0.691596688875429"/>
        </c:manualLayout>
      </c:layout>
      <c:scatterChart>
        <c:scatterStyle val="lineMarker"/>
        <c:varyColors val="0"/>
        <c:ser>
          <c:idx val="0"/>
          <c:order val="0"/>
          <c:tx>
            <c:v>Field Cell Concentration (Cells/L)</c:v>
          </c:tx>
          <c:xVal>
            <c:numRef>
              <c:f>ESPjake!$L$12:$L$52</c:f>
              <c:numCache>
                <c:formatCode>m/d/yy</c:formatCode>
                <c:ptCount val="41"/>
                <c:pt idx="0">
                  <c:v>41761.0</c:v>
                </c:pt>
                <c:pt idx="1">
                  <c:v>41764.0</c:v>
                </c:pt>
                <c:pt idx="2">
                  <c:v>41765.0</c:v>
                </c:pt>
                <c:pt idx="3">
                  <c:v>41766.0</c:v>
                </c:pt>
                <c:pt idx="4">
                  <c:v>41768.0</c:v>
                </c:pt>
                <c:pt idx="5">
                  <c:v>41771.0</c:v>
                </c:pt>
                <c:pt idx="6">
                  <c:v>41773.0</c:v>
                </c:pt>
                <c:pt idx="7">
                  <c:v>41775.0</c:v>
                </c:pt>
                <c:pt idx="8">
                  <c:v>41778.0</c:v>
                </c:pt>
                <c:pt idx="9">
                  <c:v>41779.0</c:v>
                </c:pt>
                <c:pt idx="10">
                  <c:v>41780.0</c:v>
                </c:pt>
                <c:pt idx="11">
                  <c:v>41781.0</c:v>
                </c:pt>
                <c:pt idx="12">
                  <c:v>41782.0</c:v>
                </c:pt>
                <c:pt idx="13">
                  <c:v>41785.0</c:v>
                </c:pt>
                <c:pt idx="14">
                  <c:v>41787.0</c:v>
                </c:pt>
                <c:pt idx="15">
                  <c:v>41789.0</c:v>
                </c:pt>
                <c:pt idx="16">
                  <c:v>41792.0</c:v>
                </c:pt>
                <c:pt idx="17">
                  <c:v>41794.0</c:v>
                </c:pt>
                <c:pt idx="18">
                  <c:v>41796.0</c:v>
                </c:pt>
                <c:pt idx="19">
                  <c:v>41799.0</c:v>
                </c:pt>
                <c:pt idx="20">
                  <c:v>41801.0</c:v>
                </c:pt>
                <c:pt idx="21">
                  <c:v>41803.0</c:v>
                </c:pt>
                <c:pt idx="22">
                  <c:v>41806.0</c:v>
                </c:pt>
                <c:pt idx="23">
                  <c:v>41807.0</c:v>
                </c:pt>
                <c:pt idx="24">
                  <c:v>41808.0</c:v>
                </c:pt>
                <c:pt idx="25">
                  <c:v>41809.0</c:v>
                </c:pt>
                <c:pt idx="26">
                  <c:v>41810.0</c:v>
                </c:pt>
                <c:pt idx="27">
                  <c:v>41813.0</c:v>
                </c:pt>
                <c:pt idx="28">
                  <c:v>41815.0</c:v>
                </c:pt>
              </c:numCache>
            </c:numRef>
          </c:xVal>
          <c:yVal>
            <c:numRef>
              <c:f>ESPjake!$U$12:$U$52</c:f>
              <c:numCache>
                <c:formatCode>#,##0;"0"</c:formatCode>
                <c:ptCount val="41"/>
                <c:pt idx="0">
                  <c:v>0.0</c:v>
                </c:pt>
                <c:pt idx="1">
                  <c:v>-9.45355459544384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69.96023173605656</c:v>
                </c:pt>
                <c:pt idx="8">
                  <c:v>91.16997250589159</c:v>
                </c:pt>
                <c:pt idx="9">
                  <c:v>117.0</c:v>
                </c:pt>
                <c:pt idx="10">
                  <c:v>741.0</c:v>
                </c:pt>
                <c:pt idx="11">
                  <c:v>386.0</c:v>
                </c:pt>
                <c:pt idx="12">
                  <c:v>166.0</c:v>
                </c:pt>
                <c:pt idx="13">
                  <c:v>29.0</c:v>
                </c:pt>
                <c:pt idx="14">
                  <c:v>200.0</c:v>
                </c:pt>
                <c:pt idx="15">
                  <c:v>151.0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4768872"/>
        <c:axId val="2062495000"/>
      </c:scatterChart>
      <c:valAx>
        <c:axId val="-2134768872"/>
        <c:scaling>
          <c:orientation val="minMax"/>
          <c:min val="4176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Date</a:t>
                </a:r>
              </a:p>
            </c:rich>
          </c:tx>
          <c:layout>
            <c:manualLayout>
              <c:xMode val="edge"/>
              <c:yMode val="edge"/>
              <c:x val="0.469399854429961"/>
              <c:y val="0.931639212754192"/>
            </c:manualLayout>
          </c:layout>
          <c:overlay val="0"/>
        </c:title>
        <c:numFmt formatCode="[$-409]d\-mmm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 sz="1200" b="1" i="0" baseline="0"/>
            </a:pPr>
            <a:endParaRPr lang="en-US"/>
          </a:p>
        </c:txPr>
        <c:crossAx val="2062495000"/>
        <c:crosses val="autoZero"/>
        <c:crossBetween val="midCat"/>
        <c:majorUnit val="6.0"/>
      </c:valAx>
      <c:valAx>
        <c:axId val="2062495000"/>
        <c:scaling>
          <c:orientation val="minMax"/>
          <c:max val="10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Alexandrium Concentration</a:t>
                </a:r>
                <a:r>
                  <a:rPr lang="en-US" sz="1400" baseline="0"/>
                  <a:t> (Cells/L)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0405205231698979"/>
              <c:y val="0.259620084581415"/>
            </c:manualLayout>
          </c:layout>
          <c:overlay val="0"/>
        </c:title>
        <c:numFmt formatCode="#,##0;&quot;0&quot;" sourceLinked="1"/>
        <c:majorTickMark val="out"/>
        <c:minorTickMark val="none"/>
        <c:tickLblPos val="nextTo"/>
        <c:crossAx val="-21347688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38550144467236"/>
          <c:y val="0.20179723825323"/>
          <c:w val="0.177976466177022"/>
          <c:h val="0.14061901757829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ESProman Calibration Curve 2014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Alexandrium Fundyense CA28 - Short SH2 Protocol</a:t>
            </a:r>
            <a:endParaRPr lang="en-US">
              <a:effectLst/>
            </a:endParaRP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67434678364166"/>
          <c:y val="0.034800409416581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25185952102"/>
          <c:y val="0.205083374301856"/>
          <c:w val="0.761916464594175"/>
          <c:h val="0.598068972187074"/>
        </c:manualLayout>
      </c:layout>
      <c:scatterChart>
        <c:scatterStyle val="lineMarker"/>
        <c:varyColors val="0"/>
        <c:ser>
          <c:idx val="0"/>
          <c:order val="0"/>
          <c:tx>
            <c:v>Field Cell Concentration (Cells/L)</c:v>
          </c:tx>
          <c:spPr>
            <a:ln w="47625">
              <a:noFill/>
            </a:ln>
          </c:spPr>
          <c:trendline>
            <c:name>Field Sample Treandline (Cells/L)</c:name>
            <c:spPr>
              <a:ln>
                <a:solidFill>
                  <a:schemeClr val="accent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0244338337465602"/>
                  <c:y val="0.0011026845799853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solidFill>
                          <a:schemeClr val="accent1"/>
                        </a:solidFill>
                      </a:rPr>
                      <a:t>y = 41.054x + 2977.2
R² = 0.99764</a:t>
                    </a:r>
                    <a:endParaRPr lang="en-US" sz="1200">
                      <a:solidFill>
                        <a:schemeClr val="accent1"/>
                      </a:solidFill>
                    </a:endParaRPr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ESProman!$E$4:$E$10</c:f>
              <c:numCache>
                <c:formatCode>0</c:formatCode>
                <c:ptCount val="7"/>
                <c:pt idx="0" formatCode="General">
                  <c:v>0.0</c:v>
                </c:pt>
                <c:pt idx="1">
                  <c:v>36.0</c:v>
                </c:pt>
                <c:pt idx="2">
                  <c:v>78.0</c:v>
                </c:pt>
                <c:pt idx="3">
                  <c:v>156.0</c:v>
                </c:pt>
                <c:pt idx="4">
                  <c:v>313.0</c:v>
                </c:pt>
                <c:pt idx="5">
                  <c:v>625.0</c:v>
                </c:pt>
                <c:pt idx="6">
                  <c:v>1250.0</c:v>
                </c:pt>
              </c:numCache>
            </c:numRef>
          </c:xVal>
          <c:yVal>
            <c:numRef>
              <c:f>ESProman!$F$4:$F$10</c:f>
              <c:numCache>
                <c:formatCode>0</c:formatCode>
                <c:ptCount val="7"/>
                <c:pt idx="0">
                  <c:v>3290.0</c:v>
                </c:pt>
                <c:pt idx="1">
                  <c:v>4636.0</c:v>
                </c:pt>
                <c:pt idx="2">
                  <c:v>7183.0</c:v>
                </c:pt>
                <c:pt idx="3">
                  <c:v>7482.0</c:v>
                </c:pt>
                <c:pt idx="4">
                  <c:v>16143.0</c:v>
                </c:pt>
                <c:pt idx="5">
                  <c:v>28629.0</c:v>
                </c:pt>
                <c:pt idx="6">
                  <c:v>54389.0</c:v>
                </c:pt>
              </c:numCache>
            </c:numRef>
          </c:yVal>
          <c:smooth val="0"/>
        </c:ser>
        <c:ser>
          <c:idx val="1"/>
          <c:order val="1"/>
          <c:tx>
            <c:v>Bench Lysate Cell Concentration (Cells/ml Lysate)</c:v>
          </c:tx>
          <c:spPr>
            <a:ln w="47625">
              <a:noFill/>
            </a:ln>
          </c:spPr>
          <c:trendline>
            <c:name>Bench Lysate Trendline (Cells/ml Lysate)</c:name>
            <c:spPr>
              <a:ln>
                <a:solidFill>
                  <a:schemeClr val="accent2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0418881290357737"/>
                  <c:y val="-0.0020454710305531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solidFill>
                          <a:schemeClr val="accent2"/>
                        </a:solidFill>
                      </a:rPr>
                      <a:t>y = 20.544x + 2947.7
R² = 0.99762</a:t>
                    </a:r>
                    <a:endParaRPr lang="en-US" sz="1200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ESProman!$D$4:$D$10</c:f>
              <c:numCache>
                <c:formatCode>0</c:formatCode>
                <c:ptCount val="7"/>
                <c:pt idx="0" formatCode="General">
                  <c:v>0.0</c:v>
                </c:pt>
                <c:pt idx="1">
                  <c:v>78.0</c:v>
                </c:pt>
                <c:pt idx="2">
                  <c:v>156.0</c:v>
                </c:pt>
                <c:pt idx="3">
                  <c:v>313.0</c:v>
                </c:pt>
                <c:pt idx="4">
                  <c:v>625.0</c:v>
                </c:pt>
                <c:pt idx="5">
                  <c:v>1250.0</c:v>
                </c:pt>
                <c:pt idx="6">
                  <c:v>2500.0</c:v>
                </c:pt>
              </c:numCache>
            </c:numRef>
          </c:xVal>
          <c:yVal>
            <c:numRef>
              <c:f>ESProman!$F$4:$F$10</c:f>
              <c:numCache>
                <c:formatCode>0</c:formatCode>
                <c:ptCount val="7"/>
                <c:pt idx="0">
                  <c:v>3290.0</c:v>
                </c:pt>
                <c:pt idx="1">
                  <c:v>4636.0</c:v>
                </c:pt>
                <c:pt idx="2">
                  <c:v>7183.0</c:v>
                </c:pt>
                <c:pt idx="3">
                  <c:v>7482.0</c:v>
                </c:pt>
                <c:pt idx="4">
                  <c:v>16143.0</c:v>
                </c:pt>
                <c:pt idx="5">
                  <c:v>28629.0</c:v>
                </c:pt>
                <c:pt idx="6">
                  <c:v>54389.0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8700120"/>
        <c:axId val="-2118693432"/>
      </c:scatterChart>
      <c:valAx>
        <c:axId val="-2118700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1" i="0" baseline="0">
                    <a:solidFill>
                      <a:schemeClr val="accent2"/>
                    </a:solidFill>
                    <a:effectLst/>
                  </a:rPr>
                  <a:t>Bench Lysate (Cells/ml) </a:t>
                </a:r>
                <a:endParaRPr lang="en-US" sz="1400">
                  <a:solidFill>
                    <a:schemeClr val="accent2"/>
                  </a:solidFill>
                  <a:effectLst/>
                </a:endParaRPr>
              </a:p>
              <a:p>
                <a:pPr>
                  <a:defRPr/>
                </a:pPr>
                <a:r>
                  <a:rPr lang="en-US" sz="1400" b="1" i="0" baseline="0">
                    <a:solidFill>
                      <a:schemeClr val="accent1"/>
                    </a:solidFill>
                    <a:effectLst/>
                  </a:rPr>
                  <a:t>Field Concentration (Cells/L)</a:t>
                </a:r>
                <a:r>
                  <a:rPr lang="en-US" sz="1400" b="1" i="0" baseline="0">
                    <a:effectLst/>
                  </a:rPr>
                  <a:t> </a:t>
                </a:r>
                <a:endParaRPr lang="en-US" sz="1400">
                  <a:effectLst/>
                </a:endParaRPr>
              </a:p>
              <a:p>
                <a:pPr>
                  <a:defRPr/>
                </a:pPr>
                <a:endParaRPr lang="en-US" sz="1400"/>
              </a:p>
            </c:rich>
          </c:tx>
          <c:layout>
            <c:manualLayout>
              <c:xMode val="edge"/>
              <c:yMode val="edge"/>
              <c:x val="0.366967686565131"/>
              <c:y val="0.8693685474576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18693432"/>
        <c:crosses val="autoZero"/>
        <c:crossBetween val="midCat"/>
      </c:valAx>
      <c:valAx>
        <c:axId val="-2118693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NA-1 Array Spot Intensity (40s Exposure)</a:t>
                </a:r>
                <a:endParaRPr lang="en-US" sz="14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-21187001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05566194569378"/>
          <c:y val="0.532049552956538"/>
          <c:w val="0.306900798299866"/>
          <c:h val="0.22653696435335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ESP </a:t>
            </a:r>
            <a:r>
              <a:rPr lang="en-US" sz="2000" baseline="0"/>
              <a:t>Deployments Western Gulf of Maine 2014 </a:t>
            </a:r>
          </a:p>
          <a:p>
            <a:pPr>
              <a:defRPr/>
            </a:pPr>
            <a:r>
              <a:rPr lang="en-US" sz="2000" i="1" baseline="0"/>
              <a:t>Alexandrium</a:t>
            </a:r>
            <a:r>
              <a:rPr lang="en-US" sz="2000" baseline="0"/>
              <a:t> </a:t>
            </a:r>
            <a:r>
              <a:rPr lang="en-US" sz="2000" i="1" baseline="0"/>
              <a:t>fundyense</a:t>
            </a:r>
            <a:r>
              <a:rPr lang="en-US" sz="2000" baseline="0"/>
              <a:t> NA1 Probe on "hab" Array </a:t>
            </a:r>
            <a:endParaRPr lang="en-US" sz="2000"/>
          </a:p>
        </c:rich>
      </c:tx>
      <c:layout>
        <c:manualLayout>
          <c:xMode val="edge"/>
          <c:yMode val="edge"/>
          <c:x val="0.260732471822744"/>
          <c:y val="0.013384641124309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667054750452"/>
          <c:y val="0.124709784411277"/>
          <c:w val="0.749969514997396"/>
          <c:h val="0.702783899962981"/>
        </c:manualLayout>
      </c:layout>
      <c:scatterChart>
        <c:scatterStyle val="lineMarker"/>
        <c:varyColors val="0"/>
        <c:ser>
          <c:idx val="0"/>
          <c:order val="0"/>
          <c:tx>
            <c:v>ESP-1 (don) NERACOOS B</c:v>
          </c:tx>
          <c:marker>
            <c:symbol val="diamond"/>
            <c:size val="13"/>
            <c:spPr>
              <a:ln>
                <a:solidFill>
                  <a:schemeClr val="tx1"/>
                </a:solidFill>
              </a:ln>
            </c:spPr>
          </c:marker>
          <c:xVal>
            <c:numRef>
              <c:f>'Combined Time Series'!$R$11:$R$51</c:f>
              <c:numCache>
                <c:formatCode>m/d/yy</c:formatCode>
                <c:ptCount val="41"/>
                <c:pt idx="0">
                  <c:v>41761.0</c:v>
                </c:pt>
                <c:pt idx="1">
                  <c:v>41762.0</c:v>
                </c:pt>
                <c:pt idx="2">
                  <c:v>41763.0</c:v>
                </c:pt>
                <c:pt idx="3">
                  <c:v>41764.0</c:v>
                </c:pt>
                <c:pt idx="4">
                  <c:v>41765.0</c:v>
                </c:pt>
                <c:pt idx="5">
                  <c:v>41766.0</c:v>
                </c:pt>
                <c:pt idx="6">
                  <c:v>41767.0</c:v>
                </c:pt>
                <c:pt idx="7">
                  <c:v>41768.0</c:v>
                </c:pt>
                <c:pt idx="8">
                  <c:v>41771.0</c:v>
                </c:pt>
                <c:pt idx="9">
                  <c:v>41772.0</c:v>
                </c:pt>
                <c:pt idx="10">
                  <c:v>41773.0</c:v>
                </c:pt>
                <c:pt idx="11">
                  <c:v>41774.0</c:v>
                </c:pt>
                <c:pt idx="12">
                  <c:v>41775.0</c:v>
                </c:pt>
                <c:pt idx="13">
                  <c:v>41778.0</c:v>
                </c:pt>
                <c:pt idx="14">
                  <c:v>41779.0</c:v>
                </c:pt>
                <c:pt idx="15">
                  <c:v>41780.0</c:v>
                </c:pt>
                <c:pt idx="16">
                  <c:v>41781.0</c:v>
                </c:pt>
                <c:pt idx="17">
                  <c:v>41782.0</c:v>
                </c:pt>
                <c:pt idx="18">
                  <c:v>41785.0</c:v>
                </c:pt>
                <c:pt idx="19">
                  <c:v>41786.0</c:v>
                </c:pt>
                <c:pt idx="20">
                  <c:v>41787.0</c:v>
                </c:pt>
                <c:pt idx="21">
                  <c:v>41788.0</c:v>
                </c:pt>
                <c:pt idx="22">
                  <c:v>41789.0</c:v>
                </c:pt>
                <c:pt idx="23">
                  <c:v>41792.0</c:v>
                </c:pt>
                <c:pt idx="24">
                  <c:v>41793.0</c:v>
                </c:pt>
                <c:pt idx="25">
                  <c:v>41794.0</c:v>
                </c:pt>
                <c:pt idx="26">
                  <c:v>41795.0</c:v>
                </c:pt>
                <c:pt idx="27">
                  <c:v>41796.0</c:v>
                </c:pt>
                <c:pt idx="28">
                  <c:v>41799.0</c:v>
                </c:pt>
                <c:pt idx="29">
                  <c:v>41800.0</c:v>
                </c:pt>
                <c:pt idx="30">
                  <c:v>41801.0</c:v>
                </c:pt>
                <c:pt idx="31">
                  <c:v>41802.0</c:v>
                </c:pt>
                <c:pt idx="32">
                  <c:v>41803.0</c:v>
                </c:pt>
                <c:pt idx="33">
                  <c:v>41806.0</c:v>
                </c:pt>
                <c:pt idx="34">
                  <c:v>41807.0</c:v>
                </c:pt>
                <c:pt idx="35">
                  <c:v>41808.0</c:v>
                </c:pt>
                <c:pt idx="36">
                  <c:v>41809.0</c:v>
                </c:pt>
                <c:pt idx="37">
                  <c:v>41810.0</c:v>
                </c:pt>
                <c:pt idx="38">
                  <c:v>41813.0</c:v>
                </c:pt>
                <c:pt idx="39">
                  <c:v>41815.0</c:v>
                </c:pt>
                <c:pt idx="40">
                  <c:v>41817.0</c:v>
                </c:pt>
              </c:numCache>
            </c:numRef>
          </c:xVal>
          <c:yVal>
            <c:numRef>
              <c:f>'Combined Time Series'!$S$11:$S$51</c:f>
              <c:numCache>
                <c:formatCode>0</c:formatCode>
                <c:ptCount val="41"/>
                <c:pt idx="0">
                  <c:v>0.0</c:v>
                </c:pt>
                <c:pt idx="1">
                  <c:v>71.31976933957131</c:v>
                </c:pt>
                <c:pt idx="2">
                  <c:v>113.8341856163638</c:v>
                </c:pt>
                <c:pt idx="3">
                  <c:v>137.7978457186378</c:v>
                </c:pt>
                <c:pt idx="4">
                  <c:v>0.0</c:v>
                </c:pt>
                <c:pt idx="5">
                  <c:v>130.970514633881</c:v>
                </c:pt>
                <c:pt idx="6">
                  <c:v>149.7932760308998</c:v>
                </c:pt>
                <c:pt idx="7">
                  <c:v>0.0</c:v>
                </c:pt>
                <c:pt idx="8">
                  <c:v>0.0</c:v>
                </c:pt>
                <c:pt idx="9">
                  <c:v>157.055815471657</c:v>
                </c:pt>
                <c:pt idx="10">
                  <c:v>205.3911435099554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535.0</c:v>
                </c:pt>
                <c:pt idx="16">
                  <c:v>489.0</c:v>
                </c:pt>
                <c:pt idx="17">
                  <c:v>482.0</c:v>
                </c:pt>
                <c:pt idx="18">
                  <c:v>0.0</c:v>
                </c:pt>
                <c:pt idx="19">
                  <c:v>279.0</c:v>
                </c:pt>
                <c:pt idx="20">
                  <c:v>340.0</c:v>
                </c:pt>
                <c:pt idx="21">
                  <c:v>0.0</c:v>
                </c:pt>
                <c:pt idx="22">
                  <c:v>204.0</c:v>
                </c:pt>
              </c:numCache>
            </c:numRef>
          </c:yVal>
          <c:smooth val="0"/>
        </c:ser>
        <c:ser>
          <c:idx val="2"/>
          <c:order val="1"/>
          <c:tx>
            <c:v>ESP-2 (jake) Casco Bay</c:v>
          </c:tx>
          <c:spPr>
            <a:ln>
              <a:solidFill>
                <a:srgbClr val="008000"/>
              </a:solidFill>
            </a:ln>
          </c:spPr>
          <c:marker>
            <c:symbol val="triangle"/>
            <c:size val="13"/>
            <c:spPr>
              <a:solidFill>
                <a:srgbClr val="008000"/>
              </a:solidFill>
              <a:ln>
                <a:solidFill>
                  <a:schemeClr val="tx1"/>
                </a:solidFill>
              </a:ln>
            </c:spPr>
          </c:marker>
          <c:dPt>
            <c:idx val="2"/>
            <c:bubble3D val="0"/>
            <c:spPr>
              <a:ln>
                <a:solidFill>
                  <a:srgbClr val="008000"/>
                </a:solidFill>
              </a:ln>
            </c:spPr>
          </c:dPt>
          <c:xVal>
            <c:numRef>
              <c:f>'Combined Time Series'!$T$11:$T$39</c:f>
              <c:numCache>
                <c:formatCode>m/d/yy</c:formatCode>
                <c:ptCount val="29"/>
                <c:pt idx="0">
                  <c:v>41761.0</c:v>
                </c:pt>
                <c:pt idx="1">
                  <c:v>41764.0</c:v>
                </c:pt>
                <c:pt idx="2">
                  <c:v>41765.0</c:v>
                </c:pt>
                <c:pt idx="3">
                  <c:v>41766.0</c:v>
                </c:pt>
                <c:pt idx="4">
                  <c:v>41768.0</c:v>
                </c:pt>
                <c:pt idx="5">
                  <c:v>41771.0</c:v>
                </c:pt>
                <c:pt idx="6">
                  <c:v>41773.0</c:v>
                </c:pt>
                <c:pt idx="7">
                  <c:v>41775.0</c:v>
                </c:pt>
                <c:pt idx="8">
                  <c:v>41778.0</c:v>
                </c:pt>
                <c:pt idx="9">
                  <c:v>41779.0</c:v>
                </c:pt>
                <c:pt idx="10">
                  <c:v>41780.0</c:v>
                </c:pt>
                <c:pt idx="11">
                  <c:v>41781.0</c:v>
                </c:pt>
                <c:pt idx="12">
                  <c:v>41782.0</c:v>
                </c:pt>
                <c:pt idx="13">
                  <c:v>41785.0</c:v>
                </c:pt>
                <c:pt idx="14">
                  <c:v>41787.0</c:v>
                </c:pt>
                <c:pt idx="15">
                  <c:v>41789.0</c:v>
                </c:pt>
                <c:pt idx="16">
                  <c:v>41792.0</c:v>
                </c:pt>
                <c:pt idx="17">
                  <c:v>41794.0</c:v>
                </c:pt>
                <c:pt idx="18">
                  <c:v>41796.0</c:v>
                </c:pt>
                <c:pt idx="19">
                  <c:v>41799.0</c:v>
                </c:pt>
                <c:pt idx="20">
                  <c:v>41801.0</c:v>
                </c:pt>
                <c:pt idx="21">
                  <c:v>41803.0</c:v>
                </c:pt>
                <c:pt idx="22">
                  <c:v>41806.0</c:v>
                </c:pt>
                <c:pt idx="23">
                  <c:v>41807.0</c:v>
                </c:pt>
                <c:pt idx="24">
                  <c:v>41808.0</c:v>
                </c:pt>
                <c:pt idx="25">
                  <c:v>41809.0</c:v>
                </c:pt>
                <c:pt idx="26">
                  <c:v>41810.0</c:v>
                </c:pt>
                <c:pt idx="27">
                  <c:v>41813.0</c:v>
                </c:pt>
                <c:pt idx="28">
                  <c:v>41815.0</c:v>
                </c:pt>
              </c:numCache>
            </c:numRef>
          </c:xVal>
          <c:yVal>
            <c:numRef>
              <c:f>'Combined Time Series'!$U$11:$U$39</c:f>
              <c:numCache>
                <c:formatCode>#,##0;"0"</c:formatCode>
                <c:ptCount val="29"/>
                <c:pt idx="0">
                  <c:v>0.0</c:v>
                </c:pt>
                <c:pt idx="1">
                  <c:v>-9.45355459544384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70.0</c:v>
                </c:pt>
                <c:pt idx="8">
                  <c:v>91.0</c:v>
                </c:pt>
                <c:pt idx="9">
                  <c:v>117.0</c:v>
                </c:pt>
                <c:pt idx="10">
                  <c:v>741.0</c:v>
                </c:pt>
                <c:pt idx="11">
                  <c:v>386.0</c:v>
                </c:pt>
                <c:pt idx="12">
                  <c:v>166.0</c:v>
                </c:pt>
                <c:pt idx="13">
                  <c:v>29.0</c:v>
                </c:pt>
                <c:pt idx="14">
                  <c:v>200.0</c:v>
                </c:pt>
                <c:pt idx="15">
                  <c:v>151.0</c:v>
                </c:pt>
              </c:numCache>
            </c:numRef>
          </c:yVal>
          <c:smooth val="0"/>
        </c:ser>
        <c:ser>
          <c:idx val="1"/>
          <c:order val="2"/>
          <c:tx>
            <c:v>ESP-3 (dennis) Pemiquid Point</c:v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12"/>
            <c:spPr>
              <a:ln>
                <a:solidFill>
                  <a:schemeClr val="tx1"/>
                </a:solidFill>
              </a:ln>
            </c:spPr>
          </c:marker>
          <c:xVal>
            <c:numRef>
              <c:f>'Combined Time Series'!$V$11:$V$50</c:f>
              <c:numCache>
                <c:formatCode>m/d/yy</c:formatCode>
                <c:ptCount val="40"/>
                <c:pt idx="0">
                  <c:v>41762.0</c:v>
                </c:pt>
                <c:pt idx="1">
                  <c:v>41764.0</c:v>
                </c:pt>
                <c:pt idx="2">
                  <c:v>41765.0</c:v>
                </c:pt>
                <c:pt idx="3">
                  <c:v>41766.0</c:v>
                </c:pt>
                <c:pt idx="4">
                  <c:v>41767.0</c:v>
                </c:pt>
                <c:pt idx="5">
                  <c:v>41768.0</c:v>
                </c:pt>
                <c:pt idx="6">
                  <c:v>41771.0</c:v>
                </c:pt>
                <c:pt idx="7">
                  <c:v>41772.0</c:v>
                </c:pt>
                <c:pt idx="8">
                  <c:v>41773.0</c:v>
                </c:pt>
                <c:pt idx="9">
                  <c:v>41774.0</c:v>
                </c:pt>
                <c:pt idx="10">
                  <c:v>41775.0</c:v>
                </c:pt>
                <c:pt idx="11">
                  <c:v>41778.0</c:v>
                </c:pt>
                <c:pt idx="12">
                  <c:v>41779.0</c:v>
                </c:pt>
                <c:pt idx="13">
                  <c:v>41780.0</c:v>
                </c:pt>
                <c:pt idx="14">
                  <c:v>41781.0</c:v>
                </c:pt>
                <c:pt idx="15">
                  <c:v>41782.0</c:v>
                </c:pt>
                <c:pt idx="16">
                  <c:v>41785.0</c:v>
                </c:pt>
                <c:pt idx="17">
                  <c:v>41786.0</c:v>
                </c:pt>
                <c:pt idx="18">
                  <c:v>41788.0</c:v>
                </c:pt>
                <c:pt idx="19">
                  <c:v>41789.0</c:v>
                </c:pt>
                <c:pt idx="20">
                  <c:v>41792.0</c:v>
                </c:pt>
                <c:pt idx="21">
                  <c:v>41793.0</c:v>
                </c:pt>
                <c:pt idx="22">
                  <c:v>41794.0</c:v>
                </c:pt>
                <c:pt idx="23">
                  <c:v>41795.0</c:v>
                </c:pt>
                <c:pt idx="24">
                  <c:v>41796.0</c:v>
                </c:pt>
                <c:pt idx="25">
                  <c:v>41799.0</c:v>
                </c:pt>
                <c:pt idx="26">
                  <c:v>41800.0</c:v>
                </c:pt>
                <c:pt idx="27">
                  <c:v>41801.0</c:v>
                </c:pt>
                <c:pt idx="28">
                  <c:v>41802.0</c:v>
                </c:pt>
                <c:pt idx="29">
                  <c:v>41803.0</c:v>
                </c:pt>
                <c:pt idx="30">
                  <c:v>41806.0</c:v>
                </c:pt>
                <c:pt idx="31">
                  <c:v>41807.0</c:v>
                </c:pt>
                <c:pt idx="32">
                  <c:v>41808.0</c:v>
                </c:pt>
                <c:pt idx="33">
                  <c:v>41809.0</c:v>
                </c:pt>
                <c:pt idx="34">
                  <c:v>41810.0</c:v>
                </c:pt>
                <c:pt idx="35">
                  <c:v>41813.0</c:v>
                </c:pt>
                <c:pt idx="36">
                  <c:v>41814.0</c:v>
                </c:pt>
                <c:pt idx="37">
                  <c:v>41815.0</c:v>
                </c:pt>
                <c:pt idx="38">
                  <c:v>41816.0</c:v>
                </c:pt>
                <c:pt idx="39">
                  <c:v>41817.0</c:v>
                </c:pt>
              </c:numCache>
            </c:numRef>
          </c:xVal>
          <c:yVal>
            <c:numRef>
              <c:f>'Combined Time Series'!$W$11:$W$50</c:f>
              <c:numCache>
                <c:formatCode>0</c:formatCode>
                <c:ptCount val="40"/>
                <c:pt idx="0">
                  <c:v>0.0</c:v>
                </c:pt>
                <c:pt idx="1">
                  <c:v>0.0</c:v>
                </c:pt>
                <c:pt idx="2">
                  <c:v>46.66968053044003</c:v>
                </c:pt>
                <c:pt idx="3">
                  <c:v>59.0</c:v>
                </c:pt>
                <c:pt idx="4">
                  <c:v>0.0</c:v>
                </c:pt>
                <c:pt idx="5">
                  <c:v>56.0</c:v>
                </c:pt>
                <c:pt idx="6">
                  <c:v>0.0</c:v>
                </c:pt>
                <c:pt idx="7">
                  <c:v>62.0</c:v>
                </c:pt>
                <c:pt idx="8">
                  <c:v>92.0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101.0</c:v>
                </c:pt>
                <c:pt idx="13">
                  <c:v>0.0</c:v>
                </c:pt>
                <c:pt idx="14">
                  <c:v>0.0</c:v>
                </c:pt>
                <c:pt idx="15">
                  <c:v>126.0</c:v>
                </c:pt>
                <c:pt idx="16">
                  <c:v>121.0</c:v>
                </c:pt>
                <c:pt idx="17">
                  <c:v>152.0</c:v>
                </c:pt>
                <c:pt idx="18">
                  <c:v>125.0</c:v>
                </c:pt>
                <c:pt idx="19">
                  <c:v>101.0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8640936"/>
        <c:axId val="-2118972760"/>
      </c:scatterChart>
      <c:valAx>
        <c:axId val="-2118640936"/>
        <c:scaling>
          <c:orientation val="minMax"/>
          <c:max val="41791.0"/>
          <c:min val="41761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Sample</a:t>
                </a:r>
                <a:r>
                  <a:rPr lang="en-US" sz="2000" baseline="0"/>
                  <a:t> Date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418509714924036"/>
              <c:y val="0.937461566367968"/>
            </c:manualLayout>
          </c:layout>
          <c:overlay val="0"/>
        </c:title>
        <c:numFmt formatCode="[$-409]d\-mmm;@" sourceLinked="0"/>
        <c:majorTickMark val="out"/>
        <c:minorTickMark val="none"/>
        <c:tickLblPos val="nextTo"/>
        <c:txPr>
          <a:bodyPr rot="-2700000" anchor="ctr" anchorCtr="1"/>
          <a:lstStyle/>
          <a:p>
            <a:pPr>
              <a:defRPr sz="1600" b="1" i="0"/>
            </a:pPr>
            <a:endParaRPr lang="en-US"/>
          </a:p>
        </c:txPr>
        <c:crossAx val="-2118972760"/>
        <c:crosses val="autoZero"/>
        <c:crossBetween val="midCat"/>
        <c:majorUnit val="3.0"/>
      </c:valAx>
      <c:valAx>
        <c:axId val="-2118972760"/>
        <c:scaling>
          <c:orientation val="minMax"/>
          <c:max val="8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 i="0"/>
                  <a:t>E</a:t>
                </a:r>
                <a:r>
                  <a:rPr lang="en-US" sz="2000" i="1"/>
                  <a:t>s</a:t>
                </a:r>
                <a:r>
                  <a:rPr lang="en-US" sz="2000" i="0"/>
                  <a:t>timate of </a:t>
                </a:r>
                <a:r>
                  <a:rPr lang="en-US" sz="2000" i="1"/>
                  <a:t>A</a:t>
                </a:r>
                <a:r>
                  <a:rPr lang="en-US" sz="2000"/>
                  <a:t>.</a:t>
                </a:r>
                <a:r>
                  <a:rPr lang="en-US" sz="2000" baseline="0"/>
                  <a:t> </a:t>
                </a:r>
                <a:r>
                  <a:rPr lang="en-US" sz="2000" i="1" baseline="0"/>
                  <a:t>fundyense</a:t>
                </a:r>
                <a:r>
                  <a:rPr lang="en-US" sz="2000" baseline="0"/>
                  <a:t> (Cells Liter </a:t>
                </a:r>
                <a:r>
                  <a:rPr lang="en-US" sz="2000" baseline="30000"/>
                  <a:t>-1</a:t>
                </a:r>
                <a:r>
                  <a:rPr lang="en-US" sz="2000" baseline="0"/>
                  <a:t>)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0224130936301128"/>
              <c:y val="0.19834141110477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400" b="1" i="0"/>
            </a:pPr>
            <a:endParaRPr lang="en-US"/>
          </a:p>
        </c:txPr>
        <c:crossAx val="-2118640936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1600"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600" b="1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600" b="1"/>
            </a:pPr>
            <a:endParaRPr lang="en-US"/>
          </a:p>
        </c:txPr>
      </c:legendEntry>
      <c:layout>
        <c:manualLayout>
          <c:xMode val="edge"/>
          <c:yMode val="edge"/>
          <c:x val="0.247738396166308"/>
          <c:y val="0.21030584450338"/>
          <c:w val="0.256190222439737"/>
          <c:h val="0.18382779079083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279400</xdr:rowOff>
    </xdr:from>
    <xdr:to>
      <xdr:col>7</xdr:col>
      <xdr:colOff>330200</xdr:colOff>
      <xdr:row>41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0</xdr:colOff>
      <xdr:row>2</xdr:row>
      <xdr:rowOff>6350</xdr:rowOff>
    </xdr:from>
    <xdr:to>
      <xdr:col>36</xdr:col>
      <xdr:colOff>266700</xdr:colOff>
      <xdr:row>32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10</xdr:row>
      <xdr:rowOff>190500</xdr:rowOff>
    </xdr:from>
    <xdr:to>
      <xdr:col>7</xdr:col>
      <xdr:colOff>393700</xdr:colOff>
      <xdr:row>42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812800</xdr:colOff>
      <xdr:row>2</xdr:row>
      <xdr:rowOff>165100</xdr:rowOff>
    </xdr:from>
    <xdr:to>
      <xdr:col>35</xdr:col>
      <xdr:colOff>800100</xdr:colOff>
      <xdr:row>32</xdr:row>
      <xdr:rowOff>158750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10</xdr:row>
      <xdr:rowOff>292100</xdr:rowOff>
    </xdr:from>
    <xdr:to>
      <xdr:col>8</xdr:col>
      <xdr:colOff>355600</xdr:colOff>
      <xdr:row>42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2</xdr:row>
      <xdr:rowOff>0</xdr:rowOff>
    </xdr:from>
    <xdr:to>
      <xdr:col>36</xdr:col>
      <xdr:colOff>812800</xdr:colOff>
      <xdr:row>31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234950</xdr:rowOff>
    </xdr:from>
    <xdr:to>
      <xdr:col>7</xdr:col>
      <xdr:colOff>812800</xdr:colOff>
      <xdr:row>41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19474</xdr:colOff>
      <xdr:row>6</xdr:row>
      <xdr:rowOff>503344</xdr:rowOff>
    </xdr:from>
    <xdr:to>
      <xdr:col>16</xdr:col>
      <xdr:colOff>98214</xdr:colOff>
      <xdr:row>48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679873</xdr:colOff>
      <xdr:row>36</xdr:row>
      <xdr:rowOff>169333</xdr:rowOff>
    </xdr:from>
    <xdr:to>
      <xdr:col>14</xdr:col>
      <xdr:colOff>118532</xdr:colOff>
      <xdr:row>40</xdr:row>
      <xdr:rowOff>101600</xdr:rowOff>
    </xdr:to>
    <xdr:sp macro="" textlink="">
      <xdr:nvSpPr>
        <xdr:cNvPr id="3" name="Rectangle 2"/>
        <xdr:cNvSpPr/>
      </xdr:nvSpPr>
      <xdr:spPr>
        <a:xfrm>
          <a:off x="2339340" y="7670800"/>
          <a:ext cx="9395459" cy="677333"/>
        </a:xfrm>
        <a:prstGeom prst="rect">
          <a:avLst/>
        </a:prstGeom>
        <a:solidFill>
          <a:schemeClr val="bg1">
            <a:lumMod val="75000"/>
            <a:alpha val="24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618068</xdr:colOff>
      <xdr:row>37</xdr:row>
      <xdr:rowOff>118534</xdr:rowOff>
    </xdr:from>
    <xdr:to>
      <xdr:col>15</xdr:col>
      <xdr:colOff>237067</xdr:colOff>
      <xdr:row>39</xdr:row>
      <xdr:rowOff>135467</xdr:rowOff>
    </xdr:to>
    <xdr:sp macro="" textlink="">
      <xdr:nvSpPr>
        <xdr:cNvPr id="4" name="TextBox 3"/>
        <xdr:cNvSpPr txBox="1"/>
      </xdr:nvSpPr>
      <xdr:spPr>
        <a:xfrm>
          <a:off x="11404601" y="7806267"/>
          <a:ext cx="1278466" cy="3894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en-US" sz="1200" b="1"/>
            <a:t>Below Detection Limit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6"/>
  <sheetViews>
    <sheetView showRuler="0" topLeftCell="Y1" workbookViewId="0">
      <selection activeCell="T38" sqref="T38"/>
    </sheetView>
  </sheetViews>
  <sheetFormatPr baseColWidth="10" defaultRowHeight="15" x14ac:dyDescent="0"/>
  <cols>
    <col min="1" max="1" width="7.83203125" bestFit="1" customWidth="1"/>
    <col min="2" max="2" width="23.33203125" bestFit="1" customWidth="1"/>
    <col min="3" max="3" width="6.1640625" bestFit="1" customWidth="1"/>
    <col min="4" max="4" width="14.5" bestFit="1" customWidth="1"/>
    <col min="5" max="5" width="17.83203125" customWidth="1"/>
    <col min="6" max="6" width="16.83203125" bestFit="1" customWidth="1"/>
    <col min="7" max="7" width="17" bestFit="1" customWidth="1"/>
    <col min="9" max="9" width="3.83203125" style="15" customWidth="1"/>
    <col min="10" max="10" width="12" customWidth="1"/>
    <col min="11" max="11" width="7.83203125" bestFit="1" customWidth="1"/>
    <col min="12" max="12" width="7.33203125" bestFit="1" customWidth="1"/>
    <col min="13" max="13" width="43.1640625" bestFit="1" customWidth="1"/>
    <col min="14" max="14" width="8.6640625" bestFit="1" customWidth="1"/>
    <col min="15" max="15" width="9.1640625" bestFit="1" customWidth="1"/>
    <col min="16" max="16" width="12" customWidth="1"/>
    <col min="17" max="17" width="11.6640625" customWidth="1"/>
    <col min="18" max="18" width="10.83203125" bestFit="1" customWidth="1"/>
    <col min="19" max="20" width="14.1640625" bestFit="1" customWidth="1"/>
    <col min="21" max="21" width="12.6640625" customWidth="1"/>
    <col min="22" max="22" width="39.5" customWidth="1"/>
    <col min="24" max="24" width="4.5" style="15" customWidth="1"/>
  </cols>
  <sheetData>
    <row r="1" spans="1:30" ht="20">
      <c r="A1" s="2"/>
      <c r="C1" s="41" t="s">
        <v>31</v>
      </c>
      <c r="D1" s="41"/>
      <c r="E1" s="41"/>
      <c r="F1" s="41"/>
      <c r="M1" s="40" t="s">
        <v>5</v>
      </c>
      <c r="N1" s="40"/>
      <c r="O1" s="40"/>
      <c r="P1" s="40"/>
      <c r="Q1" s="40"/>
      <c r="R1" s="40"/>
      <c r="S1" s="25"/>
      <c r="Z1" s="40" t="s">
        <v>38</v>
      </c>
      <c r="AA1" s="40"/>
      <c r="AB1" s="40"/>
      <c r="AC1" s="40"/>
      <c r="AD1" s="40"/>
    </row>
    <row r="2" spans="1:30">
      <c r="M2" s="42" t="s">
        <v>7</v>
      </c>
      <c r="N2" s="42"/>
      <c r="O2" s="42"/>
      <c r="P2" t="s">
        <v>8</v>
      </c>
    </row>
    <row r="3" spans="1:30" ht="30">
      <c r="C3" s="13" t="s">
        <v>3</v>
      </c>
      <c r="D3" s="14" t="s">
        <v>0</v>
      </c>
      <c r="E3" s="14" t="s">
        <v>13</v>
      </c>
      <c r="F3" s="13" t="s">
        <v>2</v>
      </c>
      <c r="G3" s="2"/>
      <c r="M3" s="42" t="s">
        <v>6</v>
      </c>
      <c r="N3" s="42"/>
      <c r="O3" s="42"/>
      <c r="P3" s="43" t="s">
        <v>18</v>
      </c>
      <c r="Q3" s="43"/>
    </row>
    <row r="4" spans="1:30">
      <c r="C4" s="8" t="s">
        <v>4</v>
      </c>
      <c r="D4" s="10">
        <v>0</v>
      </c>
      <c r="E4" s="10">
        <v>0</v>
      </c>
      <c r="F4" s="11">
        <v>4672.0714285714294</v>
      </c>
      <c r="N4" s="3"/>
      <c r="O4" s="17" t="s">
        <v>9</v>
      </c>
      <c r="P4" s="18" t="s">
        <v>10</v>
      </c>
      <c r="Q4" s="3"/>
    </row>
    <row r="5" spans="1:30">
      <c r="C5" s="8" t="s">
        <v>4</v>
      </c>
      <c r="D5" s="9">
        <v>78</v>
      </c>
      <c r="E5" s="9">
        <v>36</v>
      </c>
      <c r="F5" s="9">
        <v>5584.9357142857143</v>
      </c>
      <c r="N5" s="3"/>
      <c r="O5" s="3" t="s">
        <v>32</v>
      </c>
      <c r="P5" s="4">
        <v>36.764000000000003</v>
      </c>
      <c r="Q5" s="3"/>
    </row>
    <row r="6" spans="1:30">
      <c r="C6" s="8" t="s">
        <v>4</v>
      </c>
      <c r="D6" s="9">
        <v>156</v>
      </c>
      <c r="E6" s="9">
        <v>78</v>
      </c>
      <c r="F6" s="9">
        <v>6719.5357142857129</v>
      </c>
      <c r="N6" s="3"/>
      <c r="O6" s="3" t="s">
        <v>11</v>
      </c>
      <c r="P6" s="4">
        <v>3877</v>
      </c>
      <c r="Q6" s="3"/>
    </row>
    <row r="7" spans="1:30">
      <c r="C7" s="8" t="s">
        <v>4</v>
      </c>
      <c r="D7" s="9">
        <v>313</v>
      </c>
      <c r="E7" s="9">
        <v>156</v>
      </c>
      <c r="F7" s="9">
        <v>8396.2928571428583</v>
      </c>
      <c r="N7" s="3"/>
      <c r="O7" s="3" t="s">
        <v>12</v>
      </c>
      <c r="P7" s="43" t="s">
        <v>13</v>
      </c>
      <c r="Q7" s="43"/>
    </row>
    <row r="8" spans="1:30">
      <c r="C8" s="8" t="s">
        <v>4</v>
      </c>
      <c r="D8" s="9">
        <v>625</v>
      </c>
      <c r="E8" s="9">
        <v>313</v>
      </c>
      <c r="F8" s="9">
        <v>15864.27142857143</v>
      </c>
    </row>
    <row r="9" spans="1:30">
      <c r="C9" s="8" t="s">
        <v>4</v>
      </c>
      <c r="D9" s="9">
        <v>1250</v>
      </c>
      <c r="E9" s="9">
        <v>625</v>
      </c>
      <c r="F9" s="9">
        <v>25972.735714285714</v>
      </c>
    </row>
    <row r="10" spans="1:30" ht="18">
      <c r="C10" s="8" t="s">
        <v>4</v>
      </c>
      <c r="D10" s="9">
        <v>2500</v>
      </c>
      <c r="E10" s="9">
        <v>1250</v>
      </c>
      <c r="F10" s="9">
        <v>50294.535714285717</v>
      </c>
      <c r="M10" s="39" t="s">
        <v>14</v>
      </c>
      <c r="N10" s="39"/>
      <c r="O10" s="39"/>
      <c r="P10" s="39"/>
      <c r="Q10" s="39"/>
      <c r="R10" s="39"/>
      <c r="S10" s="24"/>
      <c r="T10" s="20"/>
    </row>
    <row r="11" spans="1:30" ht="50" customHeight="1">
      <c r="K11" s="6" t="s">
        <v>15</v>
      </c>
      <c r="L11" s="6" t="s">
        <v>21</v>
      </c>
      <c r="M11" s="6" t="s">
        <v>22</v>
      </c>
      <c r="N11" s="6" t="s">
        <v>29</v>
      </c>
      <c r="O11" s="6" t="s">
        <v>26</v>
      </c>
      <c r="P11" s="6" t="s">
        <v>27</v>
      </c>
      <c r="Q11" s="6" t="s">
        <v>28</v>
      </c>
      <c r="R11" s="6" t="s">
        <v>30</v>
      </c>
      <c r="S11" s="6" t="s">
        <v>23</v>
      </c>
      <c r="T11" s="6" t="s">
        <v>85</v>
      </c>
      <c r="U11" s="6" t="s">
        <v>19</v>
      </c>
      <c r="V11" s="6" t="s">
        <v>20</v>
      </c>
    </row>
    <row r="12" spans="1:30">
      <c r="K12" s="7">
        <v>41761</v>
      </c>
      <c r="L12" s="8" t="s">
        <v>39</v>
      </c>
      <c r="M12" s="16" t="s">
        <v>89</v>
      </c>
      <c r="N12" s="19">
        <v>14772</v>
      </c>
      <c r="O12" s="19">
        <v>3179</v>
      </c>
      <c r="P12" s="19">
        <v>10135</v>
      </c>
      <c r="Q12" s="19">
        <v>21017</v>
      </c>
      <c r="R12" s="19">
        <v>8610</v>
      </c>
      <c r="S12" s="19">
        <f>(N12-3877)/36.764</f>
        <v>296.34968991404634</v>
      </c>
      <c r="T12" s="29" t="s">
        <v>83</v>
      </c>
      <c r="U12" s="8"/>
      <c r="V12" s="8" t="s">
        <v>33</v>
      </c>
    </row>
    <row r="13" spans="1:30">
      <c r="K13" s="7">
        <v>41762</v>
      </c>
      <c r="L13" s="8" t="s">
        <v>40</v>
      </c>
      <c r="M13" s="12" t="s">
        <v>88</v>
      </c>
      <c r="N13" s="8">
        <v>6499</v>
      </c>
      <c r="O13" s="8">
        <v>435</v>
      </c>
      <c r="P13" s="8">
        <v>5862</v>
      </c>
      <c r="Q13" s="8">
        <v>7059</v>
      </c>
      <c r="R13" s="8">
        <v>4421</v>
      </c>
      <c r="S13" s="19">
        <f t="shared" ref="S13:S34" si="0">(N13-3877)/36.764</f>
        <v>71.319769339571309</v>
      </c>
      <c r="T13" s="23">
        <f t="shared" ref="T13:T18" si="1" xml:space="preserve"> (N13-3877)/36.764</f>
        <v>71.319769339571309</v>
      </c>
      <c r="U13" s="8"/>
      <c r="V13" s="8"/>
    </row>
    <row r="14" spans="1:30">
      <c r="K14" s="7">
        <v>41763</v>
      </c>
      <c r="L14" s="8" t="s">
        <v>41</v>
      </c>
      <c r="M14" s="12" t="s">
        <v>87</v>
      </c>
      <c r="N14" s="8">
        <v>8062</v>
      </c>
      <c r="O14" s="8">
        <v>582</v>
      </c>
      <c r="P14" s="8">
        <v>7293</v>
      </c>
      <c r="Q14" s="8">
        <v>9176</v>
      </c>
      <c r="R14" s="8">
        <v>5340</v>
      </c>
      <c r="S14" s="19">
        <f t="shared" si="0"/>
        <v>113.83418561636383</v>
      </c>
      <c r="T14" s="23">
        <f t="shared" si="1"/>
        <v>113.83418561636383</v>
      </c>
      <c r="U14" s="8"/>
      <c r="V14" s="8"/>
    </row>
    <row r="15" spans="1:30">
      <c r="K15" s="7">
        <v>41764</v>
      </c>
      <c r="L15" s="8" t="s">
        <v>42</v>
      </c>
      <c r="M15" s="12" t="s">
        <v>91</v>
      </c>
      <c r="N15" s="8">
        <v>8943</v>
      </c>
      <c r="O15" s="8">
        <v>779</v>
      </c>
      <c r="P15" s="8">
        <v>7830</v>
      </c>
      <c r="Q15" s="8">
        <v>10328</v>
      </c>
      <c r="R15" s="8">
        <v>5186</v>
      </c>
      <c r="S15" s="19">
        <f t="shared" si="0"/>
        <v>137.79784571863777</v>
      </c>
      <c r="T15" s="23">
        <f t="shared" si="1"/>
        <v>137.79784571863777</v>
      </c>
      <c r="U15" s="8"/>
      <c r="V15" s="8"/>
    </row>
    <row r="16" spans="1:30">
      <c r="K16" s="7">
        <v>41765</v>
      </c>
      <c r="L16" s="8" t="s">
        <v>43</v>
      </c>
      <c r="M16" s="12" t="s">
        <v>81</v>
      </c>
      <c r="N16" s="8">
        <v>7564</v>
      </c>
      <c r="O16" s="8">
        <v>662</v>
      </c>
      <c r="P16" s="8">
        <v>6360</v>
      </c>
      <c r="Q16" s="8">
        <v>8419</v>
      </c>
      <c r="R16" s="8">
        <v>5484</v>
      </c>
      <c r="S16" s="19">
        <f t="shared" si="0"/>
        <v>100.28832553585028</v>
      </c>
      <c r="T16" s="29" t="s">
        <v>83</v>
      </c>
      <c r="U16" s="8"/>
      <c r="V16" s="8"/>
    </row>
    <row r="17" spans="11:22">
      <c r="K17" s="7">
        <v>41766</v>
      </c>
      <c r="L17" s="8" t="s">
        <v>44</v>
      </c>
      <c r="M17" s="12" t="s">
        <v>90</v>
      </c>
      <c r="N17" s="8">
        <v>8692</v>
      </c>
      <c r="O17" s="8">
        <v>708</v>
      </c>
      <c r="P17" s="8">
        <v>7860</v>
      </c>
      <c r="Q17" s="8">
        <v>10214</v>
      </c>
      <c r="R17" s="8">
        <v>4996</v>
      </c>
      <c r="S17" s="19">
        <f t="shared" si="0"/>
        <v>130.97051463388095</v>
      </c>
      <c r="T17" s="23">
        <f t="shared" si="1"/>
        <v>130.97051463388095</v>
      </c>
      <c r="U17" s="8"/>
      <c r="V17" s="8"/>
    </row>
    <row r="18" spans="11:22">
      <c r="K18" s="7">
        <v>41767</v>
      </c>
      <c r="L18" s="8" t="s">
        <v>45</v>
      </c>
      <c r="M18" s="12" t="s">
        <v>90</v>
      </c>
      <c r="N18" s="8">
        <v>9384</v>
      </c>
      <c r="O18" s="8">
        <v>641</v>
      </c>
      <c r="P18" s="8">
        <v>8260</v>
      </c>
      <c r="Q18" s="8">
        <v>10338</v>
      </c>
      <c r="R18" s="8">
        <v>5519</v>
      </c>
      <c r="S18" s="19">
        <f t="shared" si="0"/>
        <v>149.79327603089979</v>
      </c>
      <c r="T18" s="23">
        <f t="shared" si="1"/>
        <v>149.79327603089979</v>
      </c>
      <c r="U18" s="8"/>
      <c r="V18" s="8"/>
    </row>
    <row r="19" spans="11:22">
      <c r="K19" s="7">
        <v>41768</v>
      </c>
      <c r="L19" s="8" t="s">
        <v>46</v>
      </c>
      <c r="M19" s="12" t="s">
        <v>81</v>
      </c>
      <c r="N19" s="8">
        <v>8807</v>
      </c>
      <c r="O19" s="8">
        <v>922</v>
      </c>
      <c r="P19" s="8">
        <v>7797</v>
      </c>
      <c r="Q19" s="8">
        <v>10829</v>
      </c>
      <c r="R19" s="8">
        <v>5615</v>
      </c>
      <c r="S19" s="19">
        <f t="shared" si="0"/>
        <v>134.09857469263409</v>
      </c>
      <c r="T19" s="30" t="s">
        <v>83</v>
      </c>
      <c r="U19" s="8"/>
      <c r="V19" s="8"/>
    </row>
    <row r="20" spans="11:22">
      <c r="K20" s="7">
        <v>41771</v>
      </c>
      <c r="L20" s="8" t="s">
        <v>47</v>
      </c>
      <c r="M20" s="12" t="s">
        <v>82</v>
      </c>
      <c r="N20" s="8">
        <v>10379</v>
      </c>
      <c r="O20" s="8">
        <v>948</v>
      </c>
      <c r="P20" s="8">
        <v>8973</v>
      </c>
      <c r="Q20" s="8">
        <v>11960</v>
      </c>
      <c r="R20" s="8">
        <v>6865</v>
      </c>
      <c r="S20" s="19">
        <f t="shared" si="0"/>
        <v>176.85779566967685</v>
      </c>
      <c r="T20" s="30" t="s">
        <v>83</v>
      </c>
      <c r="U20" s="8"/>
      <c r="V20" s="8" t="s">
        <v>92</v>
      </c>
    </row>
    <row r="21" spans="11:22">
      <c r="K21" s="7">
        <v>41772</v>
      </c>
      <c r="L21" s="8" t="s">
        <v>48</v>
      </c>
      <c r="M21" s="12" t="s">
        <v>93</v>
      </c>
      <c r="N21" s="8">
        <v>9651</v>
      </c>
      <c r="O21" s="8">
        <v>743</v>
      </c>
      <c r="P21" s="8">
        <v>8616</v>
      </c>
      <c r="Q21" s="8">
        <v>11425</v>
      </c>
      <c r="R21" s="8">
        <v>7086</v>
      </c>
      <c r="S21" s="9">
        <f t="shared" si="0"/>
        <v>157.05581547165704</v>
      </c>
      <c r="T21" s="9">
        <f>S21</f>
        <v>157.05581547165704</v>
      </c>
      <c r="U21" s="8"/>
      <c r="V21" s="8"/>
    </row>
    <row r="22" spans="11:22">
      <c r="K22" s="7">
        <v>41773</v>
      </c>
      <c r="L22" s="8" t="s">
        <v>49</v>
      </c>
      <c r="M22" s="12" t="s">
        <v>91</v>
      </c>
      <c r="N22" s="8">
        <v>11428</v>
      </c>
      <c r="O22" s="8">
        <v>489</v>
      </c>
      <c r="P22" s="8">
        <v>10811</v>
      </c>
      <c r="Q22" s="8">
        <v>12355</v>
      </c>
      <c r="R22" s="8">
        <v>6392</v>
      </c>
      <c r="S22" s="9">
        <f t="shared" si="0"/>
        <v>205.39114350995538</v>
      </c>
      <c r="T22" s="9">
        <f>S22</f>
        <v>205.39114350995538</v>
      </c>
      <c r="U22" s="8"/>
      <c r="V22" s="8"/>
    </row>
    <row r="23" spans="11:22">
      <c r="K23" s="7">
        <v>41774</v>
      </c>
      <c r="L23" s="8" t="s">
        <v>50</v>
      </c>
      <c r="M23" s="12" t="s">
        <v>82</v>
      </c>
      <c r="N23" s="8">
        <v>13554</v>
      </c>
      <c r="O23" s="8">
        <v>1305</v>
      </c>
      <c r="P23" s="8">
        <v>11461</v>
      </c>
      <c r="Q23" s="8">
        <v>15569</v>
      </c>
      <c r="R23" s="8">
        <v>7840</v>
      </c>
      <c r="S23" s="9">
        <f t="shared" si="0"/>
        <v>263.21945381351321</v>
      </c>
      <c r="T23" s="30" t="s">
        <v>83</v>
      </c>
      <c r="U23" s="8"/>
      <c r="V23" s="8" t="s">
        <v>104</v>
      </c>
    </row>
    <row r="24" spans="11:22">
      <c r="K24" s="7">
        <v>41775</v>
      </c>
      <c r="L24" s="8" t="s">
        <v>51</v>
      </c>
      <c r="M24" s="12" t="s">
        <v>81</v>
      </c>
      <c r="N24" s="8">
        <v>8994</v>
      </c>
      <c r="O24" s="8">
        <v>557</v>
      </c>
      <c r="P24" s="8">
        <v>8241</v>
      </c>
      <c r="Q24" s="8">
        <v>10079</v>
      </c>
      <c r="R24" s="8">
        <v>5868</v>
      </c>
      <c r="S24" s="9">
        <f t="shared" si="0"/>
        <v>139.18507235338919</v>
      </c>
      <c r="T24" s="37" t="s">
        <v>83</v>
      </c>
      <c r="U24" s="8"/>
      <c r="V24" s="8"/>
    </row>
    <row r="25" spans="11:22">
      <c r="K25" s="7">
        <v>41778</v>
      </c>
      <c r="L25" s="8" t="s">
        <v>52</v>
      </c>
      <c r="M25" s="12" t="s">
        <v>81</v>
      </c>
      <c r="N25" s="8">
        <v>9527</v>
      </c>
      <c r="O25" s="8">
        <v>537</v>
      </c>
      <c r="P25" s="8">
        <v>8823</v>
      </c>
      <c r="Q25" s="8">
        <v>10415</v>
      </c>
      <c r="R25" s="8">
        <v>6255</v>
      </c>
      <c r="S25" s="9">
        <f t="shared" si="0"/>
        <v>153.68295071265368</v>
      </c>
      <c r="T25" s="37" t="s">
        <v>83</v>
      </c>
      <c r="U25" s="8"/>
      <c r="V25" s="8"/>
    </row>
    <row r="26" spans="11:22">
      <c r="K26" s="7">
        <v>41779</v>
      </c>
      <c r="L26" s="8" t="s">
        <v>53</v>
      </c>
      <c r="M26" s="12" t="s">
        <v>82</v>
      </c>
      <c r="N26" s="8">
        <v>11611</v>
      </c>
      <c r="O26" s="8">
        <v>817</v>
      </c>
      <c r="P26" s="8">
        <v>10366</v>
      </c>
      <c r="Q26" s="8">
        <v>13068</v>
      </c>
      <c r="R26" s="8">
        <v>7584</v>
      </c>
      <c r="S26" s="9">
        <f t="shared" si="0"/>
        <v>210.36883908171035</v>
      </c>
      <c r="T26" s="37" t="s">
        <v>83</v>
      </c>
      <c r="U26" s="8"/>
      <c r="V26" s="8" t="s">
        <v>107</v>
      </c>
    </row>
    <row r="27" spans="11:22">
      <c r="K27" s="7">
        <v>41780</v>
      </c>
      <c r="L27" s="8" t="s">
        <v>54</v>
      </c>
      <c r="M27" s="12" t="s">
        <v>108</v>
      </c>
      <c r="N27" s="8">
        <v>23531</v>
      </c>
      <c r="O27" s="8">
        <v>1925</v>
      </c>
      <c r="P27" s="8">
        <v>19961</v>
      </c>
      <c r="Q27" s="8">
        <v>26188</v>
      </c>
      <c r="R27" s="8">
        <v>8715</v>
      </c>
      <c r="S27" s="9">
        <f t="shared" si="0"/>
        <v>534.59906430203455</v>
      </c>
      <c r="T27" s="8">
        <v>535</v>
      </c>
      <c r="U27" s="8"/>
      <c r="V27" s="8"/>
    </row>
    <row r="28" spans="11:22">
      <c r="K28" s="7">
        <v>41781</v>
      </c>
      <c r="L28" s="8" t="s">
        <v>55</v>
      </c>
      <c r="M28" s="12" t="s">
        <v>108</v>
      </c>
      <c r="N28" s="8">
        <v>21858</v>
      </c>
      <c r="O28" s="8">
        <v>1486</v>
      </c>
      <c r="P28" s="8">
        <v>19830</v>
      </c>
      <c r="Q28" s="8">
        <v>24480</v>
      </c>
      <c r="R28" s="8">
        <v>8340</v>
      </c>
      <c r="S28" s="9">
        <f t="shared" si="0"/>
        <v>489.09259057773903</v>
      </c>
      <c r="T28" s="8">
        <v>489</v>
      </c>
      <c r="U28" s="8"/>
      <c r="V28" s="8"/>
    </row>
    <row r="29" spans="11:22">
      <c r="K29" s="7">
        <v>41782</v>
      </c>
      <c r="L29" s="8" t="s">
        <v>56</v>
      </c>
      <c r="M29" s="12" t="s">
        <v>108</v>
      </c>
      <c r="N29" s="8">
        <v>21581</v>
      </c>
      <c r="O29" s="8">
        <v>1896</v>
      </c>
      <c r="P29" s="8">
        <v>16933</v>
      </c>
      <c r="Q29" s="8">
        <v>23261</v>
      </c>
      <c r="R29" s="8">
        <v>8172</v>
      </c>
      <c r="S29" s="9">
        <f t="shared" si="0"/>
        <v>481.55804591448151</v>
      </c>
      <c r="T29" s="8">
        <v>482</v>
      </c>
      <c r="U29" s="8"/>
      <c r="V29" s="8"/>
    </row>
    <row r="30" spans="11:22">
      <c r="K30" s="7">
        <v>41785</v>
      </c>
      <c r="L30" s="8" t="s">
        <v>57</v>
      </c>
      <c r="M30" s="12" t="s">
        <v>81</v>
      </c>
      <c r="N30" s="8">
        <v>10340</v>
      </c>
      <c r="O30" s="8">
        <v>795</v>
      </c>
      <c r="P30" s="8">
        <v>9112</v>
      </c>
      <c r="Q30" s="8">
        <v>11953</v>
      </c>
      <c r="R30" s="8">
        <v>6246</v>
      </c>
      <c r="S30" s="9">
        <f t="shared" si="0"/>
        <v>175.79697530192578</v>
      </c>
      <c r="T30" s="37" t="s">
        <v>83</v>
      </c>
      <c r="U30" s="8"/>
      <c r="V30" s="8"/>
    </row>
    <row r="31" spans="11:22">
      <c r="K31" s="7">
        <v>41786</v>
      </c>
      <c r="L31" s="8" t="s">
        <v>58</v>
      </c>
      <c r="M31" s="12" t="s">
        <v>108</v>
      </c>
      <c r="N31" s="8">
        <v>14130</v>
      </c>
      <c r="O31" s="8">
        <v>860</v>
      </c>
      <c r="P31" s="8">
        <v>12480</v>
      </c>
      <c r="Q31" s="8">
        <v>15539</v>
      </c>
      <c r="R31" s="8">
        <v>6194</v>
      </c>
      <c r="S31" s="9">
        <f t="shared" si="0"/>
        <v>278.88695462952887</v>
      </c>
      <c r="T31" s="8">
        <v>279</v>
      </c>
      <c r="U31" s="8"/>
      <c r="V31" s="8"/>
    </row>
    <row r="32" spans="11:22">
      <c r="K32" s="7">
        <v>41787</v>
      </c>
      <c r="L32" s="8" t="s">
        <v>59</v>
      </c>
      <c r="M32" s="12" t="s">
        <v>108</v>
      </c>
      <c r="N32" s="8">
        <v>16391</v>
      </c>
      <c r="O32" s="8">
        <v>1268</v>
      </c>
      <c r="P32" s="8">
        <v>14439</v>
      </c>
      <c r="Q32" s="8">
        <v>18027</v>
      </c>
      <c r="R32" s="8">
        <v>8914</v>
      </c>
      <c r="S32" s="9">
        <f t="shared" si="0"/>
        <v>340.38733543684037</v>
      </c>
      <c r="T32" s="8">
        <v>340</v>
      </c>
      <c r="U32" s="8"/>
      <c r="V32" s="8" t="s">
        <v>109</v>
      </c>
    </row>
    <row r="33" spans="11:22">
      <c r="K33" s="7">
        <v>41788</v>
      </c>
      <c r="L33" s="8" t="s">
        <v>60</v>
      </c>
      <c r="M33" s="12" t="s">
        <v>81</v>
      </c>
      <c r="N33" s="8">
        <v>9142</v>
      </c>
      <c r="O33" s="8">
        <v>573</v>
      </c>
      <c r="P33" s="8">
        <v>8064</v>
      </c>
      <c r="Q33" s="8">
        <v>10216</v>
      </c>
      <c r="R33" s="8">
        <v>6476</v>
      </c>
      <c r="S33" s="9">
        <f t="shared" si="0"/>
        <v>143.2107496463932</v>
      </c>
      <c r="T33" s="37" t="s">
        <v>83</v>
      </c>
      <c r="U33" s="8"/>
      <c r="V33" s="8"/>
    </row>
    <row r="34" spans="11:22">
      <c r="K34" s="7">
        <v>41789</v>
      </c>
      <c r="L34" s="8" t="s">
        <v>61</v>
      </c>
      <c r="M34" s="12" t="s">
        <v>108</v>
      </c>
      <c r="N34" s="8">
        <v>11367</v>
      </c>
      <c r="O34" s="8">
        <v>481</v>
      </c>
      <c r="P34" s="8">
        <v>10620</v>
      </c>
      <c r="Q34" s="8">
        <v>12072</v>
      </c>
      <c r="R34" s="8">
        <v>6700</v>
      </c>
      <c r="S34" s="9">
        <f t="shared" si="0"/>
        <v>203.73191165270373</v>
      </c>
      <c r="T34" s="8">
        <v>204</v>
      </c>
      <c r="U34" s="8"/>
      <c r="V34" s="8"/>
    </row>
    <row r="35" spans="11:22">
      <c r="K35" s="7">
        <v>41792</v>
      </c>
      <c r="L35" s="8" t="s">
        <v>62</v>
      </c>
      <c r="M35" s="12"/>
      <c r="N35" s="8"/>
      <c r="O35" s="8"/>
      <c r="P35" s="8"/>
      <c r="Q35" s="8"/>
      <c r="R35" s="8"/>
      <c r="S35" s="8"/>
      <c r="T35" s="8"/>
      <c r="U35" s="8"/>
      <c r="V35" s="8"/>
    </row>
    <row r="36" spans="11:22">
      <c r="K36" s="7">
        <v>41793</v>
      </c>
      <c r="L36" s="8" t="s">
        <v>63</v>
      </c>
      <c r="M36" s="12"/>
      <c r="N36" s="8"/>
      <c r="O36" s="8"/>
      <c r="P36" s="8"/>
      <c r="Q36" s="8"/>
      <c r="R36" s="8"/>
      <c r="S36" s="8"/>
      <c r="T36" s="8"/>
      <c r="U36" s="8"/>
      <c r="V36" s="8"/>
    </row>
    <row r="37" spans="11:22">
      <c r="K37" s="7">
        <v>41794</v>
      </c>
      <c r="L37" s="8" t="s">
        <v>64</v>
      </c>
      <c r="M37" s="12"/>
      <c r="N37" s="8"/>
      <c r="O37" s="8"/>
      <c r="P37" s="8"/>
      <c r="Q37" s="8"/>
      <c r="R37" s="8"/>
      <c r="S37" s="8"/>
      <c r="T37" s="8"/>
      <c r="U37" s="8"/>
      <c r="V37" s="8"/>
    </row>
    <row r="38" spans="11:22">
      <c r="K38" s="7">
        <v>41795</v>
      </c>
      <c r="L38" s="8" t="s">
        <v>65</v>
      </c>
      <c r="M38" s="12"/>
      <c r="N38" s="8"/>
      <c r="O38" s="8"/>
      <c r="P38" s="8"/>
      <c r="Q38" s="8"/>
      <c r="R38" s="8"/>
      <c r="S38" s="8"/>
      <c r="T38" s="8"/>
      <c r="U38" s="8"/>
      <c r="V38" s="8"/>
    </row>
    <row r="39" spans="11:22">
      <c r="K39" s="7">
        <v>41796</v>
      </c>
      <c r="L39" s="8" t="s">
        <v>66</v>
      </c>
      <c r="M39" s="12"/>
      <c r="N39" s="8"/>
      <c r="O39" s="8"/>
      <c r="P39" s="8"/>
      <c r="Q39" s="8"/>
      <c r="R39" s="8"/>
      <c r="S39" s="8"/>
      <c r="T39" s="8"/>
      <c r="U39" s="8"/>
      <c r="V39" s="8"/>
    </row>
    <row r="40" spans="11:22">
      <c r="K40" s="7">
        <v>41799</v>
      </c>
      <c r="L40" s="8" t="s">
        <v>67</v>
      </c>
      <c r="M40" s="12"/>
      <c r="N40" s="8"/>
      <c r="O40" s="8"/>
      <c r="P40" s="8"/>
      <c r="Q40" s="8"/>
      <c r="R40" s="8"/>
      <c r="S40" s="8"/>
      <c r="T40" s="8"/>
      <c r="U40" s="8"/>
      <c r="V40" s="8"/>
    </row>
    <row r="41" spans="11:22">
      <c r="K41" s="7">
        <v>41800</v>
      </c>
      <c r="L41" s="8" t="s">
        <v>68</v>
      </c>
      <c r="M41" s="12"/>
      <c r="N41" s="8"/>
      <c r="O41" s="8"/>
      <c r="P41" s="8"/>
      <c r="Q41" s="8"/>
      <c r="R41" s="8"/>
      <c r="S41" s="8"/>
      <c r="T41" s="8"/>
      <c r="U41" s="8"/>
      <c r="V41" s="8"/>
    </row>
    <row r="42" spans="11:22">
      <c r="K42" s="7">
        <v>41801</v>
      </c>
      <c r="L42" s="8" t="s">
        <v>69</v>
      </c>
      <c r="M42" s="12"/>
      <c r="N42" s="8"/>
      <c r="O42" s="8"/>
      <c r="P42" s="8"/>
      <c r="Q42" s="8"/>
      <c r="R42" s="8"/>
      <c r="S42" s="8"/>
      <c r="T42" s="8"/>
      <c r="U42" s="8"/>
      <c r="V42" s="8"/>
    </row>
    <row r="43" spans="11:22">
      <c r="K43" s="7">
        <v>41802</v>
      </c>
      <c r="L43" s="8" t="s">
        <v>70</v>
      </c>
      <c r="M43" s="12"/>
      <c r="N43" s="8"/>
      <c r="O43" s="8"/>
      <c r="P43" s="8"/>
      <c r="Q43" s="8"/>
      <c r="R43" s="8"/>
      <c r="S43" s="8"/>
      <c r="T43" s="8"/>
      <c r="U43" s="8"/>
      <c r="V43" s="8"/>
    </row>
    <row r="44" spans="11:22">
      <c r="K44" s="7">
        <v>41803</v>
      </c>
      <c r="L44" s="8" t="s">
        <v>71</v>
      </c>
      <c r="M44" s="12"/>
      <c r="N44" s="8"/>
      <c r="O44" s="8"/>
      <c r="P44" s="8"/>
      <c r="Q44" s="8"/>
      <c r="R44" s="8"/>
      <c r="S44" s="8"/>
      <c r="T44" s="8"/>
      <c r="U44" s="8"/>
      <c r="V44" s="8"/>
    </row>
    <row r="45" spans="11:22">
      <c r="K45" s="7">
        <v>41806</v>
      </c>
      <c r="L45" s="8" t="s">
        <v>72</v>
      </c>
      <c r="M45" s="12"/>
      <c r="N45" s="8"/>
      <c r="O45" s="8"/>
      <c r="P45" s="8"/>
      <c r="Q45" s="8"/>
      <c r="R45" s="8"/>
      <c r="S45" s="8"/>
      <c r="T45" s="8"/>
      <c r="U45" s="8"/>
      <c r="V45" s="8"/>
    </row>
    <row r="46" spans="11:22">
      <c r="K46" s="7">
        <v>41807</v>
      </c>
      <c r="L46" s="8" t="s">
        <v>73</v>
      </c>
      <c r="M46" s="12"/>
      <c r="N46" s="8"/>
      <c r="O46" s="8"/>
      <c r="P46" s="8"/>
      <c r="Q46" s="8"/>
      <c r="R46" s="8"/>
      <c r="S46" s="8"/>
      <c r="T46" s="8"/>
      <c r="U46" s="8"/>
      <c r="V46" s="8"/>
    </row>
    <row r="47" spans="11:22">
      <c r="K47" s="7">
        <v>41808</v>
      </c>
      <c r="L47" s="8" t="s">
        <v>74</v>
      </c>
      <c r="M47" s="12"/>
      <c r="N47" s="8"/>
      <c r="O47" s="8"/>
      <c r="P47" s="8"/>
      <c r="Q47" s="8"/>
      <c r="R47" s="8"/>
      <c r="S47" s="8"/>
      <c r="T47" s="8"/>
      <c r="U47" s="8"/>
      <c r="V47" s="8"/>
    </row>
    <row r="48" spans="11:22">
      <c r="K48" s="7">
        <v>41809</v>
      </c>
      <c r="L48" s="8" t="s">
        <v>75</v>
      </c>
      <c r="M48" s="12"/>
      <c r="N48" s="8"/>
      <c r="O48" s="8"/>
      <c r="P48" s="8"/>
      <c r="Q48" s="8"/>
      <c r="R48" s="8"/>
      <c r="S48" s="8"/>
      <c r="T48" s="8"/>
      <c r="U48" s="8"/>
      <c r="V48" s="8"/>
    </row>
    <row r="49" spans="11:22">
      <c r="K49" s="7">
        <v>41810</v>
      </c>
      <c r="L49" s="8" t="s">
        <v>76</v>
      </c>
      <c r="M49" s="12"/>
      <c r="N49" s="8"/>
      <c r="O49" s="8"/>
      <c r="P49" s="8"/>
      <c r="Q49" s="8"/>
      <c r="R49" s="8"/>
      <c r="S49" s="8"/>
      <c r="T49" s="8"/>
      <c r="U49" s="8"/>
      <c r="V49" s="8"/>
    </row>
    <row r="50" spans="11:22">
      <c r="K50" s="7">
        <v>41813</v>
      </c>
      <c r="L50" s="8" t="s">
        <v>77</v>
      </c>
      <c r="M50" s="12"/>
      <c r="N50" s="8"/>
      <c r="O50" s="8"/>
      <c r="P50" s="8"/>
      <c r="Q50" s="8"/>
      <c r="R50" s="8"/>
      <c r="S50" s="8"/>
      <c r="T50" s="8"/>
      <c r="U50" s="8"/>
      <c r="V50" s="8"/>
    </row>
    <row r="51" spans="11:22">
      <c r="K51" s="7">
        <v>41815</v>
      </c>
      <c r="L51" s="8" t="s">
        <v>78</v>
      </c>
      <c r="M51" s="12"/>
      <c r="N51" s="8"/>
      <c r="O51" s="8"/>
      <c r="P51" s="8"/>
      <c r="Q51" s="8"/>
      <c r="R51" s="8"/>
      <c r="S51" s="8"/>
      <c r="T51" s="8"/>
      <c r="U51" s="8"/>
      <c r="V51" s="8"/>
    </row>
    <row r="52" spans="11:22">
      <c r="K52" s="7">
        <v>41817</v>
      </c>
      <c r="L52" s="8" t="s">
        <v>79</v>
      </c>
      <c r="M52" s="12"/>
      <c r="N52" s="8"/>
      <c r="O52" s="8"/>
      <c r="P52" s="8"/>
      <c r="Q52" s="8"/>
      <c r="R52" s="8"/>
      <c r="S52" s="8"/>
      <c r="T52" s="8"/>
      <c r="U52" s="8"/>
      <c r="V52" s="8"/>
    </row>
    <row r="55" spans="11:22">
      <c r="K55" s="21"/>
      <c r="L55" s="21"/>
      <c r="M55" s="22"/>
      <c r="N55" s="21"/>
      <c r="O55" s="21"/>
      <c r="P55" s="21"/>
      <c r="Q55" s="21"/>
      <c r="R55" s="21"/>
      <c r="S55" s="21"/>
      <c r="T55" s="21"/>
      <c r="U55" s="21"/>
      <c r="V55" s="21"/>
    </row>
    <row r="56" spans="11:22">
      <c r="K56" s="21"/>
      <c r="L56" s="21"/>
      <c r="M56" s="22"/>
      <c r="N56" s="21"/>
      <c r="O56" s="21"/>
      <c r="P56" s="21"/>
      <c r="Q56" s="21"/>
      <c r="R56" s="21"/>
      <c r="S56" s="21"/>
      <c r="T56" s="21"/>
      <c r="U56" s="21"/>
      <c r="V56" s="21"/>
    </row>
  </sheetData>
  <mergeCells count="8">
    <mergeCell ref="M10:R10"/>
    <mergeCell ref="Z1:AD1"/>
    <mergeCell ref="M1:R1"/>
    <mergeCell ref="C1:F1"/>
    <mergeCell ref="M3:O3"/>
    <mergeCell ref="M2:O2"/>
    <mergeCell ref="P7:Q7"/>
    <mergeCell ref="P3:Q3"/>
  </mergeCells>
  <pageMargins left="0.75" right="0.75" top="1" bottom="1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6"/>
  <sheetViews>
    <sheetView showRuler="0" topLeftCell="J9" workbookViewId="0">
      <selection activeCell="S40" sqref="S40"/>
    </sheetView>
  </sheetViews>
  <sheetFormatPr baseColWidth="10" defaultRowHeight="15" x14ac:dyDescent="0"/>
  <cols>
    <col min="1" max="1" width="9.83203125" bestFit="1" customWidth="1"/>
    <col min="2" max="2" width="19.6640625" customWidth="1"/>
    <col min="3" max="3" width="6.1640625" bestFit="1" customWidth="1"/>
    <col min="4" max="4" width="14.5" bestFit="1" customWidth="1"/>
    <col min="5" max="5" width="19.1640625" customWidth="1"/>
    <col min="6" max="6" width="16.83203125" bestFit="1" customWidth="1"/>
    <col min="7" max="7" width="16.5" customWidth="1"/>
    <col min="9" max="9" width="4.1640625" style="15" customWidth="1"/>
    <col min="11" max="11" width="10.33203125" customWidth="1"/>
    <col min="12" max="12" width="7.33203125" bestFit="1" customWidth="1"/>
    <col min="13" max="13" width="45.33203125" bestFit="1" customWidth="1"/>
    <col min="14" max="14" width="12" customWidth="1"/>
    <col min="15" max="15" width="8.83203125" bestFit="1" customWidth="1"/>
    <col min="16" max="16" width="10.33203125" customWidth="1"/>
    <col min="17" max="17" width="9.5" bestFit="1" customWidth="1"/>
    <col min="18" max="18" width="10.83203125" bestFit="1" customWidth="1"/>
    <col min="19" max="19" width="15.83203125" customWidth="1"/>
    <col min="20" max="20" width="14" bestFit="1" customWidth="1"/>
    <col min="21" max="21" width="12.83203125" customWidth="1"/>
    <col min="22" max="22" width="56.6640625" bestFit="1" customWidth="1"/>
    <col min="24" max="24" width="4.33203125" style="15" customWidth="1"/>
  </cols>
  <sheetData>
    <row r="1" spans="1:30" ht="20">
      <c r="A1" s="2"/>
      <c r="C1" s="41" t="s">
        <v>36</v>
      </c>
      <c r="D1" s="41"/>
      <c r="E1" s="41"/>
      <c r="F1" s="41"/>
      <c r="N1" s="40" t="s">
        <v>5</v>
      </c>
      <c r="O1" s="40"/>
      <c r="P1" s="40"/>
      <c r="Q1" s="40"/>
      <c r="R1" s="40"/>
      <c r="S1" s="40"/>
      <c r="T1" s="40"/>
      <c r="Z1" s="40" t="s">
        <v>38</v>
      </c>
      <c r="AA1" s="40"/>
      <c r="AB1" s="40"/>
      <c r="AC1" s="40"/>
      <c r="AD1" s="40"/>
    </row>
    <row r="2" spans="1:30">
      <c r="N2" s="42" t="s">
        <v>7</v>
      </c>
      <c r="O2" s="42"/>
      <c r="P2" s="42"/>
      <c r="Q2" t="s">
        <v>8</v>
      </c>
    </row>
    <row r="3" spans="1:30">
      <c r="N3" s="42" t="s">
        <v>16</v>
      </c>
      <c r="O3" s="42"/>
      <c r="P3" s="42"/>
      <c r="Q3" s="43" t="s">
        <v>17</v>
      </c>
      <c r="R3" s="43"/>
      <c r="S3" s="27"/>
    </row>
    <row r="4" spans="1:30" ht="30">
      <c r="C4" s="13" t="s">
        <v>3</v>
      </c>
      <c r="D4" s="14" t="s">
        <v>0</v>
      </c>
      <c r="E4" s="14" t="s">
        <v>13</v>
      </c>
      <c r="F4" s="13" t="s">
        <v>2</v>
      </c>
      <c r="N4" s="3"/>
      <c r="O4" s="3"/>
      <c r="P4" s="17" t="s">
        <v>9</v>
      </c>
      <c r="Q4" s="44" t="s">
        <v>10</v>
      </c>
      <c r="R4" s="44"/>
      <c r="S4" s="28"/>
    </row>
    <row r="5" spans="1:30">
      <c r="C5" s="8" t="s">
        <v>4</v>
      </c>
      <c r="D5" s="10">
        <v>0</v>
      </c>
      <c r="E5" s="10">
        <v>0</v>
      </c>
      <c r="F5" s="9">
        <v>3504.221428571429</v>
      </c>
      <c r="N5" s="3"/>
      <c r="O5" s="3"/>
      <c r="P5" s="3" t="s">
        <v>32</v>
      </c>
      <c r="Q5" s="4">
        <v>33.18</v>
      </c>
      <c r="R5" s="3"/>
      <c r="S5" s="26"/>
    </row>
    <row r="6" spans="1:30">
      <c r="C6" s="8" t="s">
        <v>4</v>
      </c>
      <c r="D6" s="9">
        <v>156</v>
      </c>
      <c r="E6" s="9">
        <v>78</v>
      </c>
      <c r="F6" s="9">
        <v>6177.9214285714306</v>
      </c>
      <c r="N6" s="3"/>
      <c r="O6" s="3"/>
      <c r="P6" s="3" t="s">
        <v>11</v>
      </c>
      <c r="Q6" s="4">
        <v>3050.5</v>
      </c>
      <c r="R6" s="3"/>
      <c r="S6" s="26"/>
    </row>
    <row r="7" spans="1:30">
      <c r="C7" s="8" t="s">
        <v>4</v>
      </c>
      <c r="D7" s="9">
        <v>313</v>
      </c>
      <c r="E7" s="9">
        <v>156</v>
      </c>
      <c r="F7" s="9">
        <v>7919.7928571428574</v>
      </c>
      <c r="N7" s="3"/>
      <c r="O7" s="3"/>
      <c r="P7" s="3" t="s">
        <v>12</v>
      </c>
      <c r="Q7" s="43" t="s">
        <v>13</v>
      </c>
      <c r="R7" s="43"/>
      <c r="S7" s="43"/>
      <c r="T7" s="43"/>
    </row>
    <row r="8" spans="1:30">
      <c r="C8" s="8" t="s">
        <v>4</v>
      </c>
      <c r="D8" s="9">
        <v>625</v>
      </c>
      <c r="E8" s="9">
        <v>313</v>
      </c>
      <c r="F8" s="9">
        <v>13828.507142857141</v>
      </c>
    </row>
    <row r="9" spans="1:30" ht="18">
      <c r="C9" s="8" t="s">
        <v>4</v>
      </c>
      <c r="D9" s="9">
        <v>1250</v>
      </c>
      <c r="E9" s="9">
        <v>625</v>
      </c>
      <c r="F9" s="9">
        <v>21817.514285714289</v>
      </c>
      <c r="N9" s="5"/>
      <c r="O9" s="5"/>
      <c r="P9" s="5"/>
      <c r="Q9" s="5"/>
      <c r="R9" s="5"/>
      <c r="S9" s="5"/>
    </row>
    <row r="10" spans="1:30" ht="18">
      <c r="C10" s="8" t="s">
        <v>4</v>
      </c>
      <c r="D10" s="9">
        <v>2500</v>
      </c>
      <c r="E10" s="9">
        <v>1250</v>
      </c>
      <c r="F10" s="9">
        <v>45417.242857142861</v>
      </c>
      <c r="N10" s="39" t="s">
        <v>14</v>
      </c>
      <c r="O10" s="39"/>
      <c r="P10" s="39"/>
      <c r="Q10" s="39"/>
      <c r="R10" s="39"/>
      <c r="S10" s="39"/>
      <c r="T10" s="39"/>
    </row>
    <row r="11" spans="1:30" ht="50" customHeight="1">
      <c r="K11" s="6" t="s">
        <v>15</v>
      </c>
      <c r="L11" s="6" t="s">
        <v>21</v>
      </c>
      <c r="M11" s="6" t="s">
        <v>22</v>
      </c>
      <c r="N11" s="6" t="s">
        <v>29</v>
      </c>
      <c r="O11" s="6" t="s">
        <v>26</v>
      </c>
      <c r="P11" s="6" t="s">
        <v>27</v>
      </c>
      <c r="Q11" s="6" t="s">
        <v>28</v>
      </c>
      <c r="R11" s="6" t="s">
        <v>30</v>
      </c>
      <c r="S11" s="6" t="s">
        <v>23</v>
      </c>
      <c r="T11" s="6" t="s">
        <v>85</v>
      </c>
      <c r="U11" s="6" t="s">
        <v>19</v>
      </c>
      <c r="V11" s="6" t="s">
        <v>20</v>
      </c>
    </row>
    <row r="12" spans="1:30">
      <c r="K12" s="7">
        <v>41762</v>
      </c>
      <c r="L12" s="8" t="s">
        <v>39</v>
      </c>
      <c r="M12" s="12" t="s">
        <v>81</v>
      </c>
      <c r="N12" s="8">
        <v>5041</v>
      </c>
      <c r="O12" s="8">
        <v>236</v>
      </c>
      <c r="P12" s="8">
        <v>4603</v>
      </c>
      <c r="Q12" s="8">
        <v>5546</v>
      </c>
      <c r="R12" s="8">
        <v>3867</v>
      </c>
      <c r="S12" s="9">
        <f>(N12-3050.5)/33.18</f>
        <v>59.99095840867993</v>
      </c>
      <c r="T12" s="29" t="s">
        <v>83</v>
      </c>
      <c r="U12" s="8"/>
      <c r="V12" s="8"/>
    </row>
    <row r="13" spans="1:30">
      <c r="K13" s="7">
        <v>41764</v>
      </c>
      <c r="L13" s="8" t="s">
        <v>40</v>
      </c>
      <c r="M13" s="12" t="s">
        <v>81</v>
      </c>
      <c r="N13" s="8">
        <v>4857</v>
      </c>
      <c r="O13" s="8">
        <v>731</v>
      </c>
      <c r="P13" s="8">
        <v>3871</v>
      </c>
      <c r="Q13" s="8">
        <v>6041</v>
      </c>
      <c r="R13" s="8">
        <v>3659</v>
      </c>
      <c r="S13" s="9">
        <f t="shared" ref="S13:S32" si="0">(N13-3050.5)/33.18</f>
        <v>54.445449065702228</v>
      </c>
      <c r="T13" s="29" t="s">
        <v>83</v>
      </c>
      <c r="U13" s="8"/>
      <c r="V13" s="8"/>
    </row>
    <row r="14" spans="1:30">
      <c r="K14" s="7">
        <v>41765</v>
      </c>
      <c r="L14" s="8" t="s">
        <v>41</v>
      </c>
      <c r="M14" s="12" t="s">
        <v>86</v>
      </c>
      <c r="N14" s="9">
        <v>4599</v>
      </c>
      <c r="O14" s="9">
        <v>522</v>
      </c>
      <c r="P14" s="9">
        <v>4092</v>
      </c>
      <c r="Q14" s="9">
        <v>5919</v>
      </c>
      <c r="R14" s="9">
        <v>3661</v>
      </c>
      <c r="S14" s="9">
        <f t="shared" si="0"/>
        <v>46.669680530440026</v>
      </c>
      <c r="T14" s="29">
        <f>S14</f>
        <v>46.669680530440026</v>
      </c>
      <c r="U14" s="8"/>
      <c r="V14" s="8"/>
    </row>
    <row r="15" spans="1:30">
      <c r="K15" s="7">
        <v>41766</v>
      </c>
      <c r="L15" s="8" t="s">
        <v>42</v>
      </c>
      <c r="M15" s="12" t="s">
        <v>87</v>
      </c>
      <c r="N15" s="9">
        <v>5017</v>
      </c>
      <c r="O15" s="9">
        <v>364</v>
      </c>
      <c r="P15" s="9">
        <v>4584</v>
      </c>
      <c r="Q15" s="9">
        <v>5678</v>
      </c>
      <c r="R15" s="9">
        <v>3853</v>
      </c>
      <c r="S15" s="9">
        <f t="shared" si="0"/>
        <v>59.267631103074145</v>
      </c>
      <c r="T15" s="29">
        <v>59</v>
      </c>
      <c r="U15" s="8"/>
      <c r="V15" s="8"/>
    </row>
    <row r="16" spans="1:30">
      <c r="K16" s="7">
        <v>41767</v>
      </c>
      <c r="L16" s="8" t="s">
        <v>43</v>
      </c>
      <c r="M16" s="12" t="s">
        <v>81</v>
      </c>
      <c r="N16" s="9">
        <v>5244</v>
      </c>
      <c r="O16" s="9">
        <v>422</v>
      </c>
      <c r="P16" s="9">
        <v>4762</v>
      </c>
      <c r="Q16" s="9">
        <v>6262</v>
      </c>
      <c r="R16" s="9">
        <v>3987</v>
      </c>
      <c r="S16" s="9">
        <f t="shared" si="0"/>
        <v>66.109101868595545</v>
      </c>
      <c r="T16" s="29" t="s">
        <v>83</v>
      </c>
      <c r="U16" s="8"/>
      <c r="V16" s="8"/>
    </row>
    <row r="17" spans="11:22">
      <c r="K17" s="7">
        <v>41768</v>
      </c>
      <c r="L17" s="8" t="s">
        <v>44</v>
      </c>
      <c r="M17" s="12" t="s">
        <v>88</v>
      </c>
      <c r="N17" s="9">
        <v>4900</v>
      </c>
      <c r="O17" s="9">
        <v>298</v>
      </c>
      <c r="P17" s="9">
        <v>4482</v>
      </c>
      <c r="Q17" s="9">
        <v>5486</v>
      </c>
      <c r="R17" s="9">
        <v>3715</v>
      </c>
      <c r="S17" s="9">
        <f t="shared" si="0"/>
        <v>55.741410488245933</v>
      </c>
      <c r="T17" s="29">
        <v>56</v>
      </c>
      <c r="U17" s="8"/>
      <c r="V17" s="8"/>
    </row>
    <row r="18" spans="11:22">
      <c r="K18" s="7">
        <v>41771</v>
      </c>
      <c r="L18" s="8" t="s">
        <v>45</v>
      </c>
      <c r="M18" s="12" t="s">
        <v>81</v>
      </c>
      <c r="N18" s="9">
        <v>6541</v>
      </c>
      <c r="O18" s="9">
        <v>992</v>
      </c>
      <c r="P18" s="9">
        <v>5328</v>
      </c>
      <c r="Q18" s="9">
        <v>9020</v>
      </c>
      <c r="R18" s="9">
        <v>4136</v>
      </c>
      <c r="S18" s="9">
        <f t="shared" si="0"/>
        <v>105.1989150090416</v>
      </c>
      <c r="T18" s="29" t="s">
        <v>83</v>
      </c>
      <c r="U18" s="8"/>
      <c r="V18" s="8" t="s">
        <v>80</v>
      </c>
    </row>
    <row r="19" spans="11:22">
      <c r="K19" s="7">
        <v>41772</v>
      </c>
      <c r="L19" s="8" t="s">
        <v>46</v>
      </c>
      <c r="M19" s="12" t="s">
        <v>88</v>
      </c>
      <c r="N19" s="9">
        <v>5110</v>
      </c>
      <c r="O19" s="9">
        <v>234</v>
      </c>
      <c r="P19" s="9">
        <v>4860</v>
      </c>
      <c r="Q19" s="9">
        <v>5728</v>
      </c>
      <c r="R19" s="9">
        <v>3890</v>
      </c>
      <c r="S19" s="9">
        <f t="shared" si="0"/>
        <v>62.070524412296564</v>
      </c>
      <c r="T19" s="8">
        <v>62</v>
      </c>
      <c r="U19" s="8"/>
      <c r="V19" s="8"/>
    </row>
    <row r="20" spans="11:22">
      <c r="K20" s="7">
        <v>41773</v>
      </c>
      <c r="L20" s="8" t="s">
        <v>47</v>
      </c>
      <c r="M20" s="12" t="s">
        <v>88</v>
      </c>
      <c r="N20" s="9">
        <v>6097</v>
      </c>
      <c r="O20" s="9">
        <v>466</v>
      </c>
      <c r="P20" s="9">
        <v>5444</v>
      </c>
      <c r="Q20" s="9">
        <v>6679</v>
      </c>
      <c r="R20" s="9">
        <v>4095</v>
      </c>
      <c r="S20" s="9">
        <f t="shared" si="0"/>
        <v>91.817359855334544</v>
      </c>
      <c r="T20" s="8">
        <v>92</v>
      </c>
      <c r="U20" s="8"/>
      <c r="V20" s="8"/>
    </row>
    <row r="21" spans="11:22">
      <c r="K21" s="7">
        <v>41774</v>
      </c>
      <c r="L21" s="8" t="s">
        <v>48</v>
      </c>
      <c r="M21" s="12" t="s">
        <v>81</v>
      </c>
      <c r="N21" s="9">
        <v>4965</v>
      </c>
      <c r="O21" s="9">
        <v>650</v>
      </c>
      <c r="P21" s="9">
        <v>4236</v>
      </c>
      <c r="Q21" s="9">
        <v>6357</v>
      </c>
      <c r="R21" s="9">
        <v>3930</v>
      </c>
      <c r="S21" s="9">
        <f t="shared" si="0"/>
        <v>57.700421940928273</v>
      </c>
      <c r="T21" s="37" t="s">
        <v>83</v>
      </c>
      <c r="U21" s="8"/>
      <c r="V21" s="8"/>
    </row>
    <row r="22" spans="11:22">
      <c r="K22" s="7">
        <v>41775</v>
      </c>
      <c r="L22" s="8" t="s">
        <v>49</v>
      </c>
      <c r="M22" s="12" t="s">
        <v>81</v>
      </c>
      <c r="N22" s="9">
        <v>6555</v>
      </c>
      <c r="O22" s="9">
        <v>467</v>
      </c>
      <c r="P22" s="9">
        <v>5482</v>
      </c>
      <c r="Q22" s="9">
        <v>7248</v>
      </c>
      <c r="R22" s="9">
        <v>4896</v>
      </c>
      <c r="S22" s="9">
        <f t="shared" si="0"/>
        <v>105.62085593731163</v>
      </c>
      <c r="T22" s="37" t="s">
        <v>83</v>
      </c>
      <c r="U22" s="8"/>
      <c r="V22" s="8"/>
    </row>
    <row r="23" spans="11:22">
      <c r="K23" s="7">
        <v>41778</v>
      </c>
      <c r="L23" s="8" t="s">
        <v>50</v>
      </c>
      <c r="M23" s="12" t="s">
        <v>81</v>
      </c>
      <c r="N23" s="9">
        <v>5670</v>
      </c>
      <c r="O23" s="9">
        <v>415</v>
      </c>
      <c r="P23" s="9">
        <v>5028</v>
      </c>
      <c r="Q23" s="9">
        <v>6380</v>
      </c>
      <c r="R23" s="9">
        <v>4107</v>
      </c>
      <c r="S23" s="9">
        <f t="shared" si="0"/>
        <v>78.948161543098252</v>
      </c>
      <c r="T23" s="37" t="s">
        <v>83</v>
      </c>
      <c r="U23" s="8"/>
      <c r="V23" s="8" t="s">
        <v>106</v>
      </c>
    </row>
    <row r="24" spans="11:22">
      <c r="K24" s="7">
        <v>41779</v>
      </c>
      <c r="L24" s="8" t="s">
        <v>51</v>
      </c>
      <c r="M24" s="12" t="s">
        <v>87</v>
      </c>
      <c r="N24" s="9">
        <v>6417</v>
      </c>
      <c r="O24" s="9">
        <v>397</v>
      </c>
      <c r="P24" s="9">
        <v>5834</v>
      </c>
      <c r="Q24" s="9">
        <v>7029</v>
      </c>
      <c r="R24" s="9">
        <v>4566</v>
      </c>
      <c r="S24" s="9">
        <f t="shared" si="0"/>
        <v>101.46172393007836</v>
      </c>
      <c r="T24" s="8">
        <v>101</v>
      </c>
      <c r="U24" s="8"/>
      <c r="V24" s="8"/>
    </row>
    <row r="25" spans="11:22">
      <c r="K25" s="7">
        <v>41780</v>
      </c>
      <c r="L25" s="8" t="s">
        <v>52</v>
      </c>
      <c r="M25" s="12" t="s">
        <v>81</v>
      </c>
      <c r="N25" s="9">
        <v>7205</v>
      </c>
      <c r="O25" s="9">
        <v>351</v>
      </c>
      <c r="P25" s="9">
        <v>6737</v>
      </c>
      <c r="Q25" s="9">
        <v>7834</v>
      </c>
      <c r="R25" s="9">
        <v>4888</v>
      </c>
      <c r="S25" s="9">
        <f t="shared" si="0"/>
        <v>125.21097046413502</v>
      </c>
      <c r="T25" s="37" t="s">
        <v>83</v>
      </c>
      <c r="U25" s="8"/>
      <c r="V25" s="8"/>
    </row>
    <row r="26" spans="11:22">
      <c r="K26" s="7">
        <v>41781</v>
      </c>
      <c r="L26" s="8" t="s">
        <v>53</v>
      </c>
      <c r="M26" s="12" t="s">
        <v>81</v>
      </c>
      <c r="N26" s="9">
        <v>6683</v>
      </c>
      <c r="O26" s="9">
        <v>450</v>
      </c>
      <c r="P26" s="9">
        <v>6025</v>
      </c>
      <c r="Q26" s="9">
        <v>7552</v>
      </c>
      <c r="R26" s="9">
        <v>4857</v>
      </c>
      <c r="S26" s="9">
        <f t="shared" si="0"/>
        <v>109.47860156720917</v>
      </c>
      <c r="T26" s="37" t="s">
        <v>83</v>
      </c>
      <c r="U26" s="8"/>
      <c r="V26" s="8"/>
    </row>
    <row r="27" spans="11:22">
      <c r="K27" s="7">
        <v>41782</v>
      </c>
      <c r="L27" s="8" t="s">
        <v>54</v>
      </c>
      <c r="M27" s="12" t="s">
        <v>88</v>
      </c>
      <c r="N27" s="9">
        <v>7240</v>
      </c>
      <c r="O27" s="9">
        <v>529</v>
      </c>
      <c r="P27" s="9">
        <v>6413</v>
      </c>
      <c r="Q27" s="9">
        <v>8067</v>
      </c>
      <c r="R27" s="9">
        <v>5073</v>
      </c>
      <c r="S27" s="9">
        <f t="shared" si="0"/>
        <v>126.26582278481013</v>
      </c>
      <c r="T27" s="8">
        <v>126</v>
      </c>
      <c r="U27" s="8"/>
      <c r="V27" s="8"/>
    </row>
    <row r="28" spans="11:22">
      <c r="K28" s="7">
        <v>41785</v>
      </c>
      <c r="L28" s="8" t="s">
        <v>55</v>
      </c>
      <c r="M28" s="12" t="s">
        <v>86</v>
      </c>
      <c r="N28" s="9">
        <v>7075</v>
      </c>
      <c r="O28" s="9">
        <v>596</v>
      </c>
      <c r="P28" s="9">
        <v>6079</v>
      </c>
      <c r="Q28" s="9">
        <v>8610</v>
      </c>
      <c r="R28" s="9">
        <v>4718</v>
      </c>
      <c r="S28" s="9">
        <f t="shared" si="0"/>
        <v>121.29294755877035</v>
      </c>
      <c r="T28" s="8">
        <v>121</v>
      </c>
      <c r="U28" s="8"/>
      <c r="V28" s="8"/>
    </row>
    <row r="29" spans="11:22">
      <c r="K29" s="7">
        <v>41786</v>
      </c>
      <c r="L29" s="8" t="s">
        <v>56</v>
      </c>
      <c r="M29" s="12" t="s">
        <v>91</v>
      </c>
      <c r="N29" s="9">
        <v>8095</v>
      </c>
      <c r="O29" s="9">
        <v>660</v>
      </c>
      <c r="P29" s="9">
        <v>7157</v>
      </c>
      <c r="Q29" s="9">
        <v>9123</v>
      </c>
      <c r="R29" s="9">
        <v>5204</v>
      </c>
      <c r="S29" s="9">
        <f t="shared" si="0"/>
        <v>152.03435804701627</v>
      </c>
      <c r="T29" s="8">
        <v>152</v>
      </c>
      <c r="U29" s="8"/>
      <c r="V29" s="8"/>
    </row>
    <row r="30" spans="11:22">
      <c r="K30" s="7">
        <v>41787</v>
      </c>
      <c r="L30" s="8" t="s">
        <v>57</v>
      </c>
      <c r="M30" s="12" t="s">
        <v>110</v>
      </c>
      <c r="N30" s="38" t="s">
        <v>111</v>
      </c>
      <c r="O30" s="38" t="s">
        <v>111</v>
      </c>
      <c r="P30" s="38" t="s">
        <v>111</v>
      </c>
      <c r="Q30" s="38" t="s">
        <v>111</v>
      </c>
      <c r="R30" s="38" t="s">
        <v>111</v>
      </c>
      <c r="S30" s="38" t="s">
        <v>111</v>
      </c>
      <c r="T30" s="12" t="s">
        <v>111</v>
      </c>
      <c r="U30" s="8"/>
      <c r="V30" s="8" t="s">
        <v>112</v>
      </c>
    </row>
    <row r="31" spans="11:22">
      <c r="K31" s="7">
        <v>41788</v>
      </c>
      <c r="L31" s="8" t="s">
        <v>58</v>
      </c>
      <c r="M31" s="12" t="s">
        <v>91</v>
      </c>
      <c r="N31" s="9">
        <v>7194</v>
      </c>
      <c r="O31" s="9">
        <v>438</v>
      </c>
      <c r="P31" s="9">
        <v>6625</v>
      </c>
      <c r="Q31" s="9">
        <v>7921</v>
      </c>
      <c r="R31" s="9">
        <v>4663</v>
      </c>
      <c r="S31" s="9">
        <f t="shared" si="0"/>
        <v>124.8794454490657</v>
      </c>
      <c r="T31" s="8">
        <v>125</v>
      </c>
      <c r="U31" s="8"/>
      <c r="V31" s="8"/>
    </row>
    <row r="32" spans="11:22">
      <c r="K32" s="7">
        <v>41789</v>
      </c>
      <c r="L32" s="8" t="s">
        <v>59</v>
      </c>
      <c r="M32" s="12" t="s">
        <v>91</v>
      </c>
      <c r="N32" s="8">
        <v>6403</v>
      </c>
      <c r="O32" s="8">
        <v>269</v>
      </c>
      <c r="P32" s="8">
        <v>5957</v>
      </c>
      <c r="Q32" s="8">
        <v>6953</v>
      </c>
      <c r="R32" s="8">
        <v>4646</v>
      </c>
      <c r="S32" s="9">
        <f t="shared" si="0"/>
        <v>101.03978300180832</v>
      </c>
      <c r="T32" s="8">
        <v>101</v>
      </c>
      <c r="U32" s="8"/>
      <c r="V32" s="8"/>
    </row>
    <row r="33" spans="11:22">
      <c r="K33" s="7">
        <v>41792</v>
      </c>
      <c r="L33" s="8" t="s">
        <v>60</v>
      </c>
      <c r="M33" s="12"/>
      <c r="N33" s="8"/>
      <c r="O33" s="8"/>
      <c r="P33" s="8"/>
      <c r="Q33" s="8"/>
      <c r="R33" s="8"/>
      <c r="S33" s="9"/>
      <c r="T33" s="8"/>
      <c r="U33" s="8"/>
      <c r="V33" s="8"/>
    </row>
    <row r="34" spans="11:22">
      <c r="K34" s="7">
        <v>41793</v>
      </c>
      <c r="L34" s="8" t="s">
        <v>61</v>
      </c>
      <c r="M34" s="12"/>
      <c r="N34" s="8"/>
      <c r="O34" s="8"/>
      <c r="P34" s="8"/>
      <c r="Q34" s="8"/>
      <c r="R34" s="8"/>
      <c r="S34" s="9"/>
      <c r="T34" s="8"/>
      <c r="U34" s="8"/>
      <c r="V34" s="8"/>
    </row>
    <row r="35" spans="11:22">
      <c r="K35" s="7">
        <v>41794</v>
      </c>
      <c r="L35" s="8" t="s">
        <v>62</v>
      </c>
      <c r="M35" s="12"/>
      <c r="N35" s="8"/>
      <c r="O35" s="8"/>
      <c r="P35" s="8"/>
      <c r="Q35" s="8"/>
      <c r="R35" s="8"/>
      <c r="S35" s="9"/>
      <c r="T35" s="8"/>
      <c r="U35" s="8"/>
      <c r="V35" s="8"/>
    </row>
    <row r="36" spans="11:22">
      <c r="K36" s="7">
        <v>41795</v>
      </c>
      <c r="L36" s="8" t="s">
        <v>63</v>
      </c>
      <c r="M36" s="12"/>
      <c r="N36" s="8"/>
      <c r="O36" s="8"/>
      <c r="P36" s="8"/>
      <c r="Q36" s="8"/>
      <c r="R36" s="8"/>
      <c r="S36" s="9"/>
      <c r="T36" s="8"/>
      <c r="U36" s="8"/>
      <c r="V36" s="8"/>
    </row>
    <row r="37" spans="11:22">
      <c r="K37" s="7">
        <v>41796</v>
      </c>
      <c r="L37" s="8" t="s">
        <v>64</v>
      </c>
      <c r="M37" s="12"/>
      <c r="N37" s="8"/>
      <c r="O37" s="8"/>
      <c r="P37" s="8"/>
      <c r="Q37" s="8"/>
      <c r="R37" s="8"/>
      <c r="S37" s="9"/>
      <c r="T37" s="8"/>
      <c r="U37" s="8"/>
      <c r="V37" s="8"/>
    </row>
    <row r="38" spans="11:22">
      <c r="K38" s="7">
        <v>41799</v>
      </c>
      <c r="L38" s="8" t="s">
        <v>65</v>
      </c>
      <c r="M38" s="12"/>
      <c r="N38" s="8"/>
      <c r="O38" s="8"/>
      <c r="P38" s="8"/>
      <c r="Q38" s="8"/>
      <c r="R38" s="8"/>
      <c r="S38" s="9"/>
      <c r="T38" s="8"/>
      <c r="U38" s="8"/>
      <c r="V38" s="8"/>
    </row>
    <row r="39" spans="11:22">
      <c r="K39" s="7">
        <v>41800</v>
      </c>
      <c r="L39" s="8" t="s">
        <v>66</v>
      </c>
      <c r="M39" s="12"/>
      <c r="N39" s="8"/>
      <c r="O39" s="8"/>
      <c r="P39" s="8"/>
      <c r="Q39" s="8"/>
      <c r="R39" s="8"/>
      <c r="S39" s="9"/>
      <c r="T39" s="8"/>
      <c r="U39" s="8"/>
      <c r="V39" s="8"/>
    </row>
    <row r="40" spans="11:22">
      <c r="K40" s="7">
        <v>41801</v>
      </c>
      <c r="L40" s="8" t="s">
        <v>67</v>
      </c>
      <c r="M40" s="12"/>
      <c r="N40" s="8"/>
      <c r="O40" s="8"/>
      <c r="P40" s="8"/>
      <c r="Q40" s="8"/>
      <c r="R40" s="8"/>
      <c r="S40" s="9"/>
      <c r="T40" s="8"/>
      <c r="U40" s="8"/>
      <c r="V40" s="8"/>
    </row>
    <row r="41" spans="11:22">
      <c r="K41" s="7">
        <v>41802</v>
      </c>
      <c r="L41" s="8" t="s">
        <v>68</v>
      </c>
      <c r="M41" s="12"/>
      <c r="N41" s="8"/>
      <c r="O41" s="8"/>
      <c r="P41" s="8"/>
      <c r="Q41" s="8"/>
      <c r="R41" s="8"/>
      <c r="S41" s="9"/>
      <c r="T41" s="8"/>
      <c r="U41" s="8"/>
      <c r="V41" s="8"/>
    </row>
    <row r="42" spans="11:22">
      <c r="K42" s="7">
        <v>41803</v>
      </c>
      <c r="L42" s="8" t="s">
        <v>69</v>
      </c>
      <c r="M42" s="12"/>
      <c r="N42" s="8"/>
      <c r="O42" s="8"/>
      <c r="P42" s="8"/>
      <c r="Q42" s="8"/>
      <c r="R42" s="8"/>
      <c r="S42" s="9"/>
      <c r="T42" s="8"/>
      <c r="U42" s="8"/>
      <c r="V42" s="8"/>
    </row>
    <row r="43" spans="11:22">
      <c r="K43" s="7">
        <v>41806</v>
      </c>
      <c r="L43" s="8" t="s">
        <v>70</v>
      </c>
      <c r="M43" s="12"/>
      <c r="N43" s="8"/>
      <c r="O43" s="8"/>
      <c r="P43" s="8"/>
      <c r="Q43" s="8"/>
      <c r="R43" s="8"/>
      <c r="S43" s="9"/>
      <c r="T43" s="8"/>
      <c r="U43" s="8"/>
      <c r="V43" s="8"/>
    </row>
    <row r="44" spans="11:22">
      <c r="K44" s="7">
        <v>41807</v>
      </c>
      <c r="L44" s="8" t="s">
        <v>71</v>
      </c>
      <c r="M44" s="12"/>
      <c r="N44" s="8"/>
      <c r="O44" s="8"/>
      <c r="P44" s="8"/>
      <c r="Q44" s="8"/>
      <c r="R44" s="8"/>
      <c r="S44" s="9"/>
      <c r="T44" s="8"/>
      <c r="U44" s="8"/>
      <c r="V44" s="8"/>
    </row>
    <row r="45" spans="11:22">
      <c r="K45" s="7">
        <v>41808</v>
      </c>
      <c r="L45" s="8" t="s">
        <v>72</v>
      </c>
      <c r="M45" s="12"/>
      <c r="N45" s="8"/>
      <c r="O45" s="8"/>
      <c r="P45" s="8"/>
      <c r="Q45" s="8"/>
      <c r="R45" s="8"/>
      <c r="S45" s="9"/>
      <c r="T45" s="8"/>
      <c r="U45" s="8"/>
      <c r="V45" s="8"/>
    </row>
    <row r="46" spans="11:22">
      <c r="K46" s="7">
        <v>41809</v>
      </c>
      <c r="L46" s="8" t="s">
        <v>73</v>
      </c>
      <c r="M46" s="12"/>
      <c r="N46" s="8"/>
      <c r="O46" s="8"/>
      <c r="P46" s="8"/>
      <c r="Q46" s="8"/>
      <c r="R46" s="8"/>
      <c r="S46" s="9"/>
      <c r="T46" s="8"/>
      <c r="U46" s="8"/>
      <c r="V46" s="8"/>
    </row>
    <row r="47" spans="11:22">
      <c r="K47" s="7">
        <v>41810</v>
      </c>
      <c r="L47" s="8" t="s">
        <v>74</v>
      </c>
      <c r="M47" s="12"/>
      <c r="N47" s="8"/>
      <c r="O47" s="8"/>
      <c r="P47" s="8"/>
      <c r="Q47" s="8"/>
      <c r="R47" s="8"/>
      <c r="S47" s="9"/>
      <c r="T47" s="8"/>
      <c r="U47" s="8"/>
      <c r="V47" s="8"/>
    </row>
    <row r="48" spans="11:22">
      <c r="K48" s="7">
        <v>41813</v>
      </c>
      <c r="L48" s="8" t="s">
        <v>75</v>
      </c>
      <c r="M48" s="12"/>
      <c r="N48" s="8"/>
      <c r="O48" s="8"/>
      <c r="P48" s="8"/>
      <c r="Q48" s="8"/>
      <c r="R48" s="8"/>
      <c r="S48" s="9"/>
      <c r="T48" s="8"/>
      <c r="U48" s="8"/>
      <c r="V48" s="8"/>
    </row>
    <row r="49" spans="11:22">
      <c r="K49" s="7">
        <v>41814</v>
      </c>
      <c r="L49" s="8" t="s">
        <v>76</v>
      </c>
      <c r="M49" s="12"/>
      <c r="N49" s="8"/>
      <c r="O49" s="8"/>
      <c r="P49" s="8"/>
      <c r="Q49" s="8"/>
      <c r="R49" s="8"/>
      <c r="S49" s="9"/>
      <c r="T49" s="8"/>
      <c r="U49" s="8"/>
      <c r="V49" s="8"/>
    </row>
    <row r="50" spans="11:22">
      <c r="K50" s="7">
        <v>41815</v>
      </c>
      <c r="L50" s="8" t="s">
        <v>77</v>
      </c>
      <c r="M50" s="12"/>
      <c r="N50" s="8"/>
      <c r="O50" s="8"/>
      <c r="P50" s="8"/>
      <c r="Q50" s="8"/>
      <c r="R50" s="8"/>
      <c r="S50" s="9"/>
      <c r="T50" s="8"/>
      <c r="U50" s="8"/>
      <c r="V50" s="8"/>
    </row>
    <row r="51" spans="11:22">
      <c r="K51" s="7">
        <v>41816</v>
      </c>
      <c r="L51" s="8" t="s">
        <v>78</v>
      </c>
      <c r="M51" s="12"/>
      <c r="N51" s="8"/>
      <c r="O51" s="8"/>
      <c r="P51" s="8"/>
      <c r="Q51" s="8"/>
      <c r="R51" s="8"/>
      <c r="S51" s="9"/>
      <c r="T51" s="8"/>
      <c r="U51" s="8"/>
      <c r="V51" s="8"/>
    </row>
    <row r="52" spans="11:22">
      <c r="K52" s="7">
        <v>41817</v>
      </c>
      <c r="L52" s="8" t="s">
        <v>79</v>
      </c>
      <c r="M52" s="12"/>
      <c r="N52" s="8"/>
      <c r="O52" s="8"/>
      <c r="P52" s="8"/>
      <c r="Q52" s="8"/>
      <c r="R52" s="8"/>
      <c r="S52" s="9"/>
      <c r="T52" s="8"/>
      <c r="U52" s="8"/>
      <c r="V52" s="8"/>
    </row>
    <row r="53" spans="11:22">
      <c r="K53" s="21"/>
      <c r="L53" s="21"/>
      <c r="M53" s="22"/>
      <c r="N53" s="21"/>
      <c r="O53" s="21"/>
      <c r="P53" s="21"/>
      <c r="Q53" s="21"/>
      <c r="R53" s="21"/>
      <c r="S53" s="21"/>
      <c r="T53" s="21"/>
      <c r="U53" s="21"/>
      <c r="V53" s="21"/>
    </row>
    <row r="54" spans="11:22">
      <c r="K54" s="21"/>
      <c r="L54" s="21"/>
      <c r="M54" s="22"/>
      <c r="N54" s="21"/>
      <c r="O54" s="21"/>
      <c r="P54" s="21"/>
      <c r="Q54" s="21"/>
      <c r="R54" s="21"/>
      <c r="S54" s="21"/>
      <c r="T54" s="21"/>
      <c r="U54" s="21"/>
      <c r="V54" s="21"/>
    </row>
    <row r="55" spans="11:22">
      <c r="K55" s="21"/>
      <c r="L55" s="21"/>
      <c r="M55" s="22"/>
      <c r="N55" s="21"/>
      <c r="O55" s="21"/>
      <c r="P55" s="21"/>
      <c r="Q55" s="21"/>
      <c r="R55" s="21"/>
      <c r="S55" s="21"/>
      <c r="T55" s="21"/>
      <c r="U55" s="21"/>
      <c r="V55" s="21"/>
    </row>
    <row r="56" spans="11:22">
      <c r="K56" s="21"/>
      <c r="L56" s="21"/>
      <c r="M56" s="22"/>
      <c r="N56" s="21"/>
      <c r="O56" s="21"/>
      <c r="P56" s="21"/>
      <c r="Q56" s="21"/>
      <c r="R56" s="21"/>
      <c r="S56" s="21"/>
      <c r="T56" s="21"/>
      <c r="U56" s="21"/>
      <c r="V56" s="21"/>
    </row>
  </sheetData>
  <mergeCells count="9">
    <mergeCell ref="C1:F1"/>
    <mergeCell ref="Q3:R3"/>
    <mergeCell ref="Q4:R4"/>
    <mergeCell ref="Q7:T7"/>
    <mergeCell ref="N10:T10"/>
    <mergeCell ref="N2:P2"/>
    <mergeCell ref="N3:P3"/>
    <mergeCell ref="Z1:AD1"/>
    <mergeCell ref="N1:T1"/>
  </mergeCells>
  <phoneticPr fontId="9" type="noConversion"/>
  <pageMargins left="0.7" right="0.7" top="0.75" bottom="0.75" header="0.3" footer="0.3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Y136"/>
  <sheetViews>
    <sheetView showRuler="0" topLeftCell="Y2" workbookViewId="0">
      <selection activeCell="U31" sqref="U31"/>
    </sheetView>
  </sheetViews>
  <sheetFormatPr baseColWidth="10" defaultRowHeight="15" x14ac:dyDescent="0"/>
  <cols>
    <col min="3" max="3" width="6.1640625" bestFit="1" customWidth="1"/>
    <col min="4" max="4" width="15.1640625" customWidth="1"/>
    <col min="5" max="5" width="18.6640625" customWidth="1"/>
    <col min="6" max="6" width="16.83203125" bestFit="1" customWidth="1"/>
    <col min="10" max="10" width="4.5" customWidth="1"/>
    <col min="11" max="11" width="13.6640625" bestFit="1" customWidth="1"/>
    <col min="12" max="12" width="9" customWidth="1"/>
    <col min="13" max="13" width="7.33203125" bestFit="1" customWidth="1"/>
    <col min="14" max="14" width="43.1640625" bestFit="1" customWidth="1"/>
    <col min="15" max="15" width="8.6640625" bestFit="1" customWidth="1"/>
    <col min="16" max="16" width="8.83203125" bestFit="1" customWidth="1"/>
    <col min="17" max="17" width="10" customWidth="1"/>
    <col min="18" max="18" width="9.5" bestFit="1" customWidth="1"/>
    <col min="20" max="20" width="13.1640625" customWidth="1"/>
    <col min="21" max="21" width="15.33203125" customWidth="1"/>
    <col min="22" max="22" width="14.5" customWidth="1"/>
    <col min="23" max="23" width="44.83203125" bestFit="1" customWidth="1"/>
    <col min="25" max="25" width="4.83203125" style="15" customWidth="1"/>
  </cols>
  <sheetData>
    <row r="1" spans="3:23" ht="20">
      <c r="C1" s="40" t="s">
        <v>25</v>
      </c>
      <c r="D1" s="40"/>
      <c r="E1" s="40"/>
      <c r="F1" s="40"/>
      <c r="J1" s="15"/>
      <c r="O1" s="40" t="s">
        <v>5</v>
      </c>
      <c r="P1" s="40"/>
      <c r="Q1" s="40"/>
      <c r="R1" s="40"/>
      <c r="S1" s="40"/>
      <c r="T1" s="40"/>
      <c r="U1" s="40"/>
    </row>
    <row r="2" spans="3:23">
      <c r="J2" s="15"/>
      <c r="O2" s="42" t="s">
        <v>7</v>
      </c>
      <c r="P2" s="42"/>
      <c r="Q2" s="42"/>
      <c r="R2" t="s">
        <v>8</v>
      </c>
    </row>
    <row r="3" spans="3:23" ht="30">
      <c r="C3" s="13" t="s">
        <v>3</v>
      </c>
      <c r="D3" s="14" t="s">
        <v>0</v>
      </c>
      <c r="E3" s="14" t="s">
        <v>13</v>
      </c>
      <c r="F3" s="13" t="s">
        <v>2</v>
      </c>
      <c r="J3" s="15"/>
      <c r="O3" s="42" t="s">
        <v>16</v>
      </c>
      <c r="P3" s="42"/>
      <c r="Q3" s="42"/>
      <c r="R3" s="43" t="s">
        <v>34</v>
      </c>
      <c r="S3" s="43"/>
      <c r="T3" s="27"/>
    </row>
    <row r="4" spans="3:23">
      <c r="C4" s="8" t="s">
        <v>4</v>
      </c>
      <c r="D4" s="10">
        <v>0</v>
      </c>
      <c r="E4" s="10">
        <v>0</v>
      </c>
      <c r="F4" s="11">
        <v>4752.9214285714288</v>
      </c>
      <c r="J4" s="15"/>
      <c r="O4" s="3"/>
      <c r="P4" s="3"/>
      <c r="Q4" s="17" t="s">
        <v>9</v>
      </c>
      <c r="R4" s="44" t="s">
        <v>10</v>
      </c>
      <c r="S4" s="44"/>
      <c r="T4" s="28"/>
    </row>
    <row r="5" spans="3:23">
      <c r="C5" s="8" t="s">
        <v>4</v>
      </c>
      <c r="D5" s="9">
        <v>78</v>
      </c>
      <c r="E5" s="9">
        <v>36</v>
      </c>
      <c r="F5" s="9">
        <v>6950.4928571428582</v>
      </c>
      <c r="J5" s="15"/>
      <c r="O5" s="3"/>
      <c r="P5" s="3"/>
      <c r="Q5" s="3" t="s">
        <v>32</v>
      </c>
      <c r="R5" s="4">
        <v>40.735999999999997</v>
      </c>
      <c r="S5" s="3"/>
      <c r="T5" s="26"/>
    </row>
    <row r="6" spans="3:23">
      <c r="C6" s="8" t="s">
        <v>4</v>
      </c>
      <c r="D6" s="9">
        <v>156</v>
      </c>
      <c r="E6" s="9">
        <v>78</v>
      </c>
      <c r="F6" s="9">
        <v>8663.9214285714297</v>
      </c>
      <c r="J6" s="15"/>
      <c r="O6" s="3"/>
      <c r="P6" s="3"/>
      <c r="Q6" s="3" t="s">
        <v>11</v>
      </c>
      <c r="R6" s="4">
        <v>6382.1</v>
      </c>
      <c r="S6" s="3"/>
      <c r="T6" s="26"/>
    </row>
    <row r="7" spans="3:23">
      <c r="C7" s="8" t="s">
        <v>4</v>
      </c>
      <c r="D7" s="9">
        <v>313</v>
      </c>
      <c r="E7" s="9">
        <v>156</v>
      </c>
      <c r="F7" s="9">
        <v>12278.550000000001</v>
      </c>
      <c r="J7" s="15"/>
      <c r="O7" s="3"/>
      <c r="P7" s="3"/>
      <c r="Q7" s="3" t="s">
        <v>12</v>
      </c>
      <c r="R7" s="43" t="s">
        <v>13</v>
      </c>
      <c r="S7" s="43"/>
      <c r="T7" s="43"/>
      <c r="U7" s="43"/>
    </row>
    <row r="8" spans="3:23">
      <c r="C8" s="8" t="s">
        <v>4</v>
      </c>
      <c r="D8" s="9">
        <v>625</v>
      </c>
      <c r="E8" s="9">
        <v>313</v>
      </c>
      <c r="F8" s="9">
        <v>20182.428571428572</v>
      </c>
      <c r="J8" s="15"/>
    </row>
    <row r="9" spans="3:23" ht="18">
      <c r="C9" s="8" t="s">
        <v>4</v>
      </c>
      <c r="D9" s="9">
        <v>1250</v>
      </c>
      <c r="E9" s="9">
        <v>625</v>
      </c>
      <c r="F9" s="9">
        <v>37751.685714285712</v>
      </c>
      <c r="J9" s="15"/>
      <c r="O9" s="5"/>
      <c r="P9" s="5"/>
      <c r="Q9" s="5"/>
      <c r="R9" s="5"/>
      <c r="S9" s="5"/>
      <c r="T9" s="5"/>
    </row>
    <row r="10" spans="3:23" ht="18">
      <c r="C10" s="8" t="s">
        <v>4</v>
      </c>
      <c r="D10" s="9">
        <v>2500</v>
      </c>
      <c r="E10" s="9">
        <v>1250</v>
      </c>
      <c r="F10" s="9">
        <v>54222.62857142857</v>
      </c>
      <c r="J10" s="15"/>
      <c r="O10" s="39" t="s">
        <v>14</v>
      </c>
      <c r="P10" s="39"/>
      <c r="Q10" s="39"/>
      <c r="R10" s="39"/>
      <c r="S10" s="39"/>
      <c r="T10" s="39"/>
      <c r="U10" s="39"/>
    </row>
    <row r="11" spans="3:23" ht="60">
      <c r="J11" s="15"/>
      <c r="L11" s="6" t="s">
        <v>15</v>
      </c>
      <c r="M11" s="6" t="s">
        <v>21</v>
      </c>
      <c r="N11" s="6" t="s">
        <v>22</v>
      </c>
      <c r="O11" s="6" t="s">
        <v>29</v>
      </c>
      <c r="P11" s="6" t="s">
        <v>26</v>
      </c>
      <c r="Q11" s="6" t="s">
        <v>27</v>
      </c>
      <c r="R11" s="6" t="s">
        <v>28</v>
      </c>
      <c r="S11" s="6" t="s">
        <v>30</v>
      </c>
      <c r="T11" s="31" t="s">
        <v>23</v>
      </c>
      <c r="U11" s="6" t="s">
        <v>85</v>
      </c>
      <c r="V11" s="6" t="s">
        <v>19</v>
      </c>
      <c r="W11" s="6" t="s">
        <v>20</v>
      </c>
    </row>
    <row r="12" spans="3:23">
      <c r="J12" s="15"/>
      <c r="L12" s="7">
        <v>41761</v>
      </c>
      <c r="M12" s="8"/>
      <c r="N12" s="12" t="s">
        <v>82</v>
      </c>
      <c r="O12" s="8">
        <v>12994</v>
      </c>
      <c r="P12" s="8">
        <v>3445</v>
      </c>
      <c r="Q12" s="8">
        <v>8788</v>
      </c>
      <c r="R12" s="8">
        <v>23421</v>
      </c>
      <c r="S12" s="8">
        <v>9111</v>
      </c>
      <c r="T12" s="30">
        <f>(O12-6382.1)/40.736</f>
        <v>162.31097800471329</v>
      </c>
      <c r="U12" s="29" t="s">
        <v>83</v>
      </c>
      <c r="V12" s="8"/>
      <c r="W12" s="8" t="s">
        <v>35</v>
      </c>
    </row>
    <row r="13" spans="3:23">
      <c r="J13" s="15"/>
      <c r="L13" s="7">
        <v>41764</v>
      </c>
      <c r="M13" s="8"/>
      <c r="N13" s="12" t="s">
        <v>84</v>
      </c>
      <c r="O13" s="8">
        <v>5997</v>
      </c>
      <c r="P13" s="8">
        <v>205</v>
      </c>
      <c r="Q13" s="8">
        <v>5742</v>
      </c>
      <c r="R13" s="8">
        <v>6334</v>
      </c>
      <c r="S13" s="8">
        <v>4918</v>
      </c>
      <c r="T13" s="30">
        <f>(O13-6382.1)/40.736</f>
        <v>-9.4535545954438422</v>
      </c>
      <c r="U13" s="29">
        <f t="shared" ref="U13" si="0">(O13-6382.1)/40.736</f>
        <v>-9.4535545954438422</v>
      </c>
      <c r="V13" s="8"/>
      <c r="W13" s="8"/>
    </row>
    <row r="14" spans="3:23">
      <c r="J14" s="15"/>
      <c r="L14" s="7">
        <v>41765</v>
      </c>
      <c r="M14" s="8"/>
      <c r="N14" s="12" t="s">
        <v>81</v>
      </c>
      <c r="O14" s="9">
        <v>6710</v>
      </c>
      <c r="P14" s="9">
        <v>306</v>
      </c>
      <c r="Q14" s="9">
        <v>6118</v>
      </c>
      <c r="R14" s="9">
        <v>7340</v>
      </c>
      <c r="S14" s="9">
        <v>5072</v>
      </c>
      <c r="T14" s="30">
        <f t="shared" ref="T14:T27" si="1">(O14-6382.1)/40.736</f>
        <v>8.0493912018853013</v>
      </c>
      <c r="U14" s="29" t="s">
        <v>83</v>
      </c>
      <c r="V14" s="8"/>
      <c r="W14" s="8"/>
    </row>
    <row r="15" spans="3:23">
      <c r="J15" s="15"/>
      <c r="L15" s="7">
        <v>41766</v>
      </c>
      <c r="M15" s="8"/>
      <c r="N15" s="12" t="s">
        <v>81</v>
      </c>
      <c r="O15" s="9">
        <v>7953</v>
      </c>
      <c r="P15" s="9">
        <v>372</v>
      </c>
      <c r="Q15" s="9">
        <v>7305</v>
      </c>
      <c r="R15" s="9">
        <v>8549</v>
      </c>
      <c r="S15" s="9">
        <v>5661</v>
      </c>
      <c r="T15" s="30">
        <f t="shared" si="1"/>
        <v>38.562941869599364</v>
      </c>
      <c r="U15" s="29" t="s">
        <v>83</v>
      </c>
      <c r="V15" s="8"/>
      <c r="W15" s="8"/>
    </row>
    <row r="16" spans="3:23">
      <c r="J16" s="15"/>
      <c r="L16" s="7">
        <v>41768</v>
      </c>
      <c r="M16" s="8"/>
      <c r="N16" s="12" t="s">
        <v>81</v>
      </c>
      <c r="O16" s="9">
        <v>6632</v>
      </c>
      <c r="P16" s="9">
        <v>230</v>
      </c>
      <c r="Q16" s="9">
        <v>6179</v>
      </c>
      <c r="R16" s="9">
        <v>6979</v>
      </c>
      <c r="S16" s="9">
        <v>5208</v>
      </c>
      <c r="T16" s="30">
        <f t="shared" si="1"/>
        <v>6.1346229379418613</v>
      </c>
      <c r="U16" s="29" t="s">
        <v>83</v>
      </c>
      <c r="V16" s="8"/>
      <c r="W16" s="8"/>
    </row>
    <row r="17" spans="10:23">
      <c r="J17" s="15"/>
      <c r="L17" s="7">
        <v>41771</v>
      </c>
      <c r="M17" s="8"/>
      <c r="N17" s="12" t="s">
        <v>81</v>
      </c>
      <c r="O17" s="9">
        <v>7676</v>
      </c>
      <c r="P17" s="9">
        <v>372</v>
      </c>
      <c r="Q17" s="9">
        <v>7244</v>
      </c>
      <c r="R17" s="9">
        <v>9794</v>
      </c>
      <c r="S17" s="9">
        <v>5975</v>
      </c>
      <c r="T17" s="30">
        <f t="shared" si="1"/>
        <v>31.76305970149253</v>
      </c>
      <c r="U17" s="29" t="s">
        <v>83</v>
      </c>
      <c r="V17" s="8"/>
      <c r="W17" s="8"/>
    </row>
    <row r="18" spans="10:23">
      <c r="J18" s="15"/>
      <c r="L18" s="7">
        <v>41773</v>
      </c>
      <c r="M18" s="8"/>
      <c r="N18" s="12" t="s">
        <v>81</v>
      </c>
      <c r="O18" s="9">
        <v>7966</v>
      </c>
      <c r="P18" s="9">
        <v>422</v>
      </c>
      <c r="Q18" s="9">
        <v>7255</v>
      </c>
      <c r="R18" s="9">
        <v>8629</v>
      </c>
      <c r="S18" s="9">
        <v>5912</v>
      </c>
      <c r="T18" s="9">
        <f t="shared" si="1"/>
        <v>38.882069913589937</v>
      </c>
      <c r="U18" s="29" t="s">
        <v>83</v>
      </c>
      <c r="V18" s="8"/>
      <c r="W18" s="8"/>
    </row>
    <row r="19" spans="10:23">
      <c r="J19" s="15"/>
      <c r="L19" s="7">
        <v>41775</v>
      </c>
      <c r="M19" s="8"/>
      <c r="N19" s="12" t="s">
        <v>105</v>
      </c>
      <c r="O19" s="9">
        <v>9232</v>
      </c>
      <c r="P19" s="9">
        <v>790</v>
      </c>
      <c r="Q19" s="9">
        <v>8187</v>
      </c>
      <c r="R19" s="9">
        <v>10993</v>
      </c>
      <c r="S19" s="9">
        <v>6381</v>
      </c>
      <c r="T19" s="9">
        <f t="shared" si="1"/>
        <v>69.960231736056556</v>
      </c>
      <c r="U19" s="23">
        <f t="shared" ref="U19" si="2">(O19-6382.1)/40.736</f>
        <v>69.960231736056556</v>
      </c>
      <c r="V19" s="8"/>
      <c r="W19" s="8"/>
    </row>
    <row r="20" spans="10:23">
      <c r="J20" s="15"/>
      <c r="L20" s="7">
        <v>41778</v>
      </c>
      <c r="M20" s="8"/>
      <c r="N20" s="12" t="s">
        <v>105</v>
      </c>
      <c r="O20" s="9">
        <v>10096</v>
      </c>
      <c r="P20" s="9">
        <v>598</v>
      </c>
      <c r="Q20" s="9">
        <v>9113</v>
      </c>
      <c r="R20" s="9">
        <v>10972</v>
      </c>
      <c r="S20" s="9">
        <v>5974</v>
      </c>
      <c r="T20" s="9">
        <f t="shared" si="1"/>
        <v>91.169972505891593</v>
      </c>
      <c r="U20" s="23">
        <f>T20</f>
        <v>91.169972505891593</v>
      </c>
      <c r="V20" s="8"/>
      <c r="W20" s="8"/>
    </row>
    <row r="21" spans="10:23">
      <c r="J21" s="15"/>
      <c r="L21" s="7">
        <v>41779</v>
      </c>
      <c r="M21" s="8"/>
      <c r="N21" s="12" t="s">
        <v>105</v>
      </c>
      <c r="O21" s="9">
        <v>11137</v>
      </c>
      <c r="P21" s="9">
        <v>536</v>
      </c>
      <c r="Q21" s="9">
        <v>10260</v>
      </c>
      <c r="R21" s="9">
        <v>11929</v>
      </c>
      <c r="S21" s="9">
        <v>6393</v>
      </c>
      <c r="T21" s="9">
        <f t="shared" si="1"/>
        <v>116.72476433621367</v>
      </c>
      <c r="U21" s="23">
        <v>117</v>
      </c>
      <c r="V21" s="8"/>
      <c r="W21" s="8"/>
    </row>
    <row r="22" spans="10:23">
      <c r="J22" s="15"/>
      <c r="L22" s="7">
        <v>41780</v>
      </c>
      <c r="M22" s="8"/>
      <c r="N22" s="12" t="s">
        <v>105</v>
      </c>
      <c r="O22" s="9">
        <v>36575</v>
      </c>
      <c r="P22" s="9">
        <v>1915</v>
      </c>
      <c r="Q22" s="9">
        <v>34081</v>
      </c>
      <c r="R22" s="9">
        <v>40102</v>
      </c>
      <c r="S22" s="9">
        <v>6551</v>
      </c>
      <c r="T22" s="9">
        <f t="shared" si="1"/>
        <v>741.18470149253744</v>
      </c>
      <c r="U22" s="23">
        <v>741</v>
      </c>
      <c r="V22" s="8"/>
      <c r="W22" s="8"/>
    </row>
    <row r="23" spans="10:23">
      <c r="J23" s="15"/>
      <c r="L23" s="7">
        <v>41781</v>
      </c>
      <c r="M23" s="8"/>
      <c r="N23" s="12" t="s">
        <v>105</v>
      </c>
      <c r="O23" s="9">
        <v>22094</v>
      </c>
      <c r="P23" s="9">
        <v>905</v>
      </c>
      <c r="Q23" s="9">
        <v>20172</v>
      </c>
      <c r="R23" s="9">
        <v>24021</v>
      </c>
      <c r="S23" s="9">
        <v>6236</v>
      </c>
      <c r="T23" s="9">
        <f t="shared" si="1"/>
        <v>385.70060879811473</v>
      </c>
      <c r="U23" s="23">
        <v>386</v>
      </c>
      <c r="V23" s="8"/>
      <c r="W23" s="8"/>
    </row>
    <row r="24" spans="10:23">
      <c r="J24" s="15"/>
      <c r="L24" s="7">
        <v>41782</v>
      </c>
      <c r="M24" s="8"/>
      <c r="N24" s="12" t="s">
        <v>105</v>
      </c>
      <c r="O24" s="9">
        <v>13144</v>
      </c>
      <c r="P24" s="9">
        <v>1026</v>
      </c>
      <c r="Q24" s="9">
        <v>11571</v>
      </c>
      <c r="R24" s="9">
        <v>14693</v>
      </c>
      <c r="S24" s="9">
        <v>7346</v>
      </c>
      <c r="T24" s="9">
        <f t="shared" si="1"/>
        <v>165.99322466614296</v>
      </c>
      <c r="U24" s="23">
        <v>166</v>
      </c>
      <c r="V24" s="8"/>
      <c r="W24" s="8"/>
    </row>
    <row r="25" spans="10:23">
      <c r="J25" s="15"/>
      <c r="L25" s="7">
        <v>41785</v>
      </c>
      <c r="M25" s="8"/>
      <c r="N25" s="12" t="s">
        <v>105</v>
      </c>
      <c r="O25" s="9">
        <v>7545</v>
      </c>
      <c r="P25" s="9">
        <v>178</v>
      </c>
      <c r="Q25" s="9">
        <v>7139</v>
      </c>
      <c r="R25" s="9">
        <v>7736</v>
      </c>
      <c r="S25" s="9">
        <v>5538</v>
      </c>
      <c r="T25" s="9">
        <f t="shared" si="1"/>
        <v>28.547230950510599</v>
      </c>
      <c r="U25" s="23">
        <v>29</v>
      </c>
      <c r="V25" s="8"/>
      <c r="W25" s="8"/>
    </row>
    <row r="26" spans="10:23">
      <c r="J26" s="15"/>
      <c r="L26" s="7">
        <v>41787</v>
      </c>
      <c r="M26" s="8"/>
      <c r="N26" s="12" t="s">
        <v>105</v>
      </c>
      <c r="O26" s="9">
        <v>14533</v>
      </c>
      <c r="P26" s="9">
        <v>311</v>
      </c>
      <c r="Q26" s="9">
        <v>14062</v>
      </c>
      <c r="R26" s="9">
        <v>15015</v>
      </c>
      <c r="S26" s="9">
        <v>6194</v>
      </c>
      <c r="T26" s="9">
        <f t="shared" si="1"/>
        <v>200.09082875098193</v>
      </c>
      <c r="U26" s="23">
        <v>200</v>
      </c>
      <c r="V26" s="8"/>
      <c r="W26" s="8"/>
    </row>
    <row r="27" spans="10:23">
      <c r="J27" s="15"/>
      <c r="L27" s="7">
        <v>41789</v>
      </c>
      <c r="M27" s="8"/>
      <c r="N27" s="12" t="s">
        <v>105</v>
      </c>
      <c r="O27" s="9">
        <v>12520</v>
      </c>
      <c r="P27" s="9">
        <v>505</v>
      </c>
      <c r="Q27" s="9">
        <v>11831</v>
      </c>
      <c r="R27" s="9">
        <v>13681</v>
      </c>
      <c r="S27" s="9">
        <v>5684</v>
      </c>
      <c r="T27" s="9">
        <f t="shared" si="1"/>
        <v>150.67507855459544</v>
      </c>
      <c r="U27" s="23">
        <v>151</v>
      </c>
      <c r="V27" s="8"/>
      <c r="W27" s="8"/>
    </row>
    <row r="28" spans="10:23">
      <c r="J28" s="15"/>
      <c r="L28" s="7">
        <v>41792</v>
      </c>
      <c r="M28" s="8"/>
      <c r="N28" s="12"/>
      <c r="O28" s="9"/>
      <c r="P28" s="9"/>
      <c r="Q28" s="9"/>
      <c r="R28" s="9"/>
      <c r="S28" s="9"/>
      <c r="T28" s="8"/>
      <c r="U28" s="23"/>
      <c r="V28" s="8"/>
      <c r="W28" s="8"/>
    </row>
    <row r="29" spans="10:23">
      <c r="J29" s="15"/>
      <c r="L29" s="7">
        <v>41794</v>
      </c>
      <c r="M29" s="8"/>
      <c r="N29" s="12"/>
      <c r="O29" s="9"/>
      <c r="P29" s="9"/>
      <c r="Q29" s="9"/>
      <c r="R29" s="9"/>
      <c r="S29" s="9"/>
      <c r="T29" s="8"/>
      <c r="U29" s="23"/>
      <c r="V29" s="8"/>
      <c r="W29" s="8"/>
    </row>
    <row r="30" spans="10:23">
      <c r="J30" s="15"/>
      <c r="L30" s="7">
        <v>41796</v>
      </c>
      <c r="M30" s="8"/>
      <c r="N30" s="12"/>
      <c r="O30" s="9"/>
      <c r="P30" s="9"/>
      <c r="Q30" s="9"/>
      <c r="R30" s="9"/>
      <c r="S30" s="9"/>
      <c r="T30" s="8"/>
      <c r="U30" s="23"/>
      <c r="V30" s="8"/>
      <c r="W30" s="8"/>
    </row>
    <row r="31" spans="10:23">
      <c r="J31" s="15"/>
      <c r="L31" s="7">
        <v>41799</v>
      </c>
      <c r="M31" s="8"/>
      <c r="N31" s="12"/>
      <c r="O31" s="9"/>
      <c r="P31" s="9"/>
      <c r="Q31" s="9"/>
      <c r="R31" s="9"/>
      <c r="S31" s="9"/>
      <c r="T31" s="8"/>
      <c r="U31" s="23"/>
      <c r="V31" s="8"/>
      <c r="W31" s="8"/>
    </row>
    <row r="32" spans="10:23">
      <c r="J32" s="15"/>
      <c r="L32" s="7">
        <v>41801</v>
      </c>
      <c r="M32" s="8"/>
      <c r="N32" s="12"/>
      <c r="O32" s="8"/>
      <c r="P32" s="8"/>
      <c r="Q32" s="8"/>
      <c r="R32" s="8"/>
      <c r="S32" s="8"/>
      <c r="T32" s="8"/>
      <c r="U32" s="23"/>
      <c r="V32" s="8"/>
      <c r="W32" s="8"/>
    </row>
    <row r="33" spans="10:23">
      <c r="J33" s="15"/>
      <c r="L33" s="7">
        <v>41803</v>
      </c>
      <c r="M33" s="8"/>
      <c r="N33" s="12"/>
      <c r="O33" s="8"/>
      <c r="P33" s="8"/>
      <c r="Q33" s="8"/>
      <c r="R33" s="8"/>
      <c r="S33" s="8"/>
      <c r="T33" s="8"/>
      <c r="U33" s="23"/>
      <c r="V33" s="8"/>
      <c r="W33" s="8"/>
    </row>
    <row r="34" spans="10:23">
      <c r="J34" s="15"/>
      <c r="L34" s="7">
        <v>41806</v>
      </c>
      <c r="M34" s="8"/>
      <c r="N34" s="12"/>
      <c r="O34" s="8"/>
      <c r="P34" s="8"/>
      <c r="Q34" s="8"/>
      <c r="R34" s="8"/>
      <c r="S34" s="8"/>
      <c r="T34" s="8"/>
      <c r="U34" s="23"/>
      <c r="V34" s="8"/>
      <c r="W34" s="8"/>
    </row>
    <row r="35" spans="10:23">
      <c r="J35" s="15"/>
      <c r="L35" s="7">
        <v>41807</v>
      </c>
      <c r="M35" s="8"/>
      <c r="N35" s="12"/>
      <c r="O35" s="8"/>
      <c r="P35" s="8"/>
      <c r="Q35" s="8"/>
      <c r="R35" s="8"/>
      <c r="S35" s="8"/>
      <c r="T35" s="8"/>
      <c r="U35" s="23"/>
      <c r="V35" s="8"/>
      <c r="W35" s="8"/>
    </row>
    <row r="36" spans="10:23">
      <c r="J36" s="15"/>
      <c r="L36" s="7">
        <v>41808</v>
      </c>
      <c r="M36" s="8"/>
      <c r="N36" s="12"/>
      <c r="O36" s="8"/>
      <c r="P36" s="8"/>
      <c r="Q36" s="8"/>
      <c r="R36" s="8"/>
      <c r="S36" s="8"/>
      <c r="T36" s="8"/>
      <c r="U36" s="23"/>
      <c r="V36" s="8"/>
      <c r="W36" s="8"/>
    </row>
    <row r="37" spans="10:23">
      <c r="J37" s="15"/>
      <c r="L37" s="7">
        <v>41809</v>
      </c>
      <c r="M37" s="8"/>
      <c r="N37" s="12"/>
      <c r="O37" s="8"/>
      <c r="P37" s="8"/>
      <c r="Q37" s="8"/>
      <c r="R37" s="8"/>
      <c r="S37" s="8"/>
      <c r="T37" s="8"/>
      <c r="U37" s="23"/>
      <c r="V37" s="8"/>
      <c r="W37" s="8"/>
    </row>
    <row r="38" spans="10:23">
      <c r="J38" s="15"/>
      <c r="L38" s="7">
        <v>41810</v>
      </c>
      <c r="M38" s="8"/>
      <c r="N38" s="12"/>
      <c r="O38" s="8"/>
      <c r="P38" s="8"/>
      <c r="Q38" s="8"/>
      <c r="R38" s="8"/>
      <c r="S38" s="8"/>
      <c r="T38" s="8"/>
      <c r="U38" s="23"/>
      <c r="V38" s="8"/>
      <c r="W38" s="8"/>
    </row>
    <row r="39" spans="10:23">
      <c r="J39" s="15"/>
      <c r="L39" s="7">
        <v>41813</v>
      </c>
      <c r="M39" s="8"/>
      <c r="N39" s="12"/>
      <c r="O39" s="8"/>
      <c r="P39" s="8"/>
      <c r="Q39" s="8"/>
      <c r="R39" s="8"/>
      <c r="S39" s="8"/>
      <c r="T39" s="8"/>
      <c r="U39" s="23"/>
      <c r="V39" s="8"/>
      <c r="W39" s="8"/>
    </row>
    <row r="40" spans="10:23">
      <c r="J40" s="15"/>
      <c r="L40" s="7">
        <v>41815</v>
      </c>
      <c r="M40" s="8"/>
      <c r="N40" s="12"/>
      <c r="O40" s="8"/>
      <c r="P40" s="8"/>
      <c r="Q40" s="8"/>
      <c r="R40" s="8"/>
      <c r="S40" s="8"/>
      <c r="T40" s="8"/>
      <c r="U40" s="23"/>
      <c r="V40" s="8"/>
      <c r="W40" s="8"/>
    </row>
    <row r="41" spans="10:23">
      <c r="J41" s="15"/>
      <c r="T41" s="1"/>
    </row>
    <row r="42" spans="10:23">
      <c r="J42" s="15"/>
    </row>
    <row r="43" spans="10:23">
      <c r="J43" s="15"/>
    </row>
    <row r="44" spans="10:23">
      <c r="J44" s="15"/>
    </row>
    <row r="45" spans="10:23">
      <c r="J45" s="15"/>
    </row>
    <row r="46" spans="10:23">
      <c r="J46" s="15"/>
    </row>
    <row r="47" spans="10:23">
      <c r="J47" s="15"/>
    </row>
    <row r="48" spans="10:23">
      <c r="J48" s="15"/>
    </row>
    <row r="49" spans="10:23">
      <c r="J49" s="15"/>
    </row>
    <row r="50" spans="10:23">
      <c r="J50" s="15"/>
    </row>
    <row r="51" spans="10:23">
      <c r="J51" s="15"/>
    </row>
    <row r="52" spans="10:23">
      <c r="J52" s="15"/>
    </row>
    <row r="53" spans="10:23">
      <c r="J53" s="15"/>
      <c r="L53" s="21"/>
      <c r="M53" s="21"/>
      <c r="N53" s="22"/>
      <c r="O53" s="21"/>
      <c r="P53" s="21"/>
      <c r="Q53" s="21"/>
      <c r="R53" s="21"/>
      <c r="S53" s="21"/>
      <c r="T53" s="21"/>
      <c r="U53" s="21"/>
      <c r="V53" s="21"/>
      <c r="W53" s="21"/>
    </row>
    <row r="54" spans="10:23">
      <c r="J54" s="15"/>
      <c r="L54" s="21"/>
      <c r="M54" s="21"/>
      <c r="N54" s="22"/>
      <c r="O54" s="21"/>
      <c r="P54" s="21"/>
      <c r="Q54" s="21"/>
      <c r="R54" s="21"/>
      <c r="S54" s="21"/>
      <c r="T54" s="21"/>
      <c r="U54" s="21"/>
      <c r="V54" s="21"/>
      <c r="W54" s="21"/>
    </row>
    <row r="55" spans="10:23">
      <c r="J55" s="15"/>
      <c r="L55" s="21"/>
      <c r="M55" s="21"/>
      <c r="N55" s="22"/>
      <c r="O55" s="21"/>
      <c r="P55" s="21"/>
      <c r="Q55" s="21"/>
      <c r="R55" s="21"/>
      <c r="S55" s="21"/>
      <c r="T55" s="21"/>
      <c r="U55" s="21"/>
      <c r="V55" s="21"/>
      <c r="W55" s="21"/>
    </row>
    <row r="56" spans="10:23">
      <c r="J56" s="15"/>
      <c r="L56" s="21"/>
      <c r="M56" s="21"/>
      <c r="N56" s="22"/>
      <c r="O56" s="21"/>
      <c r="P56" s="21"/>
      <c r="Q56" s="21"/>
      <c r="R56" s="21"/>
      <c r="S56" s="21"/>
      <c r="T56" s="21"/>
      <c r="U56" s="21"/>
      <c r="V56" s="21"/>
      <c r="W56" s="21"/>
    </row>
    <row r="57" spans="10:23">
      <c r="J57" s="15"/>
      <c r="O57" s="1"/>
    </row>
    <row r="58" spans="10:23">
      <c r="J58" s="15"/>
    </row>
    <row r="59" spans="10:23">
      <c r="J59" s="15"/>
    </row>
    <row r="60" spans="10:23">
      <c r="J60" s="15"/>
    </row>
    <row r="61" spans="10:23">
      <c r="J61" s="15"/>
    </row>
    <row r="62" spans="10:23">
      <c r="J62" s="15"/>
    </row>
    <row r="63" spans="10:23">
      <c r="J63" s="15"/>
    </row>
    <row r="64" spans="10:23">
      <c r="J64" s="15"/>
    </row>
    <row r="65" spans="10:10">
      <c r="J65" s="15"/>
    </row>
    <row r="66" spans="10:10">
      <c r="J66" s="15"/>
    </row>
    <row r="67" spans="10:10">
      <c r="J67" s="15"/>
    </row>
    <row r="68" spans="10:10">
      <c r="J68" s="15"/>
    </row>
    <row r="69" spans="10:10">
      <c r="J69" s="15"/>
    </row>
    <row r="70" spans="10:10">
      <c r="J70" s="15"/>
    </row>
    <row r="71" spans="10:10">
      <c r="J71" s="15"/>
    </row>
    <row r="72" spans="10:10">
      <c r="J72" s="15"/>
    </row>
    <row r="73" spans="10:10">
      <c r="J73" s="15"/>
    </row>
    <row r="74" spans="10:10">
      <c r="J74" s="15"/>
    </row>
    <row r="75" spans="10:10">
      <c r="J75" s="15"/>
    </row>
    <row r="76" spans="10:10">
      <c r="J76" s="15"/>
    </row>
    <row r="77" spans="10:10">
      <c r="J77" s="15"/>
    </row>
    <row r="78" spans="10:10">
      <c r="J78" s="15"/>
    </row>
    <row r="79" spans="10:10">
      <c r="J79" s="15"/>
    </row>
    <row r="80" spans="10:10">
      <c r="J80" s="15"/>
    </row>
    <row r="81" spans="10:10">
      <c r="J81" s="15"/>
    </row>
    <row r="82" spans="10:10">
      <c r="J82" s="15"/>
    </row>
    <row r="83" spans="10:10">
      <c r="J83" s="15"/>
    </row>
    <row r="84" spans="10:10">
      <c r="J84" s="15"/>
    </row>
    <row r="85" spans="10:10">
      <c r="J85" s="15"/>
    </row>
    <row r="86" spans="10:10">
      <c r="J86" s="15"/>
    </row>
    <row r="87" spans="10:10">
      <c r="J87" s="15"/>
    </row>
    <row r="88" spans="10:10">
      <c r="J88" s="15"/>
    </row>
    <row r="89" spans="10:10">
      <c r="J89" s="15"/>
    </row>
    <row r="90" spans="10:10">
      <c r="J90" s="15"/>
    </row>
    <row r="91" spans="10:10">
      <c r="J91" s="15"/>
    </row>
    <row r="92" spans="10:10">
      <c r="J92" s="15"/>
    </row>
    <row r="93" spans="10:10">
      <c r="J93" s="15"/>
    </row>
    <row r="94" spans="10:10">
      <c r="J94" s="15"/>
    </row>
    <row r="95" spans="10:10">
      <c r="J95" s="15"/>
    </row>
    <row r="96" spans="10:10">
      <c r="J96" s="15"/>
    </row>
    <row r="97" spans="10:10">
      <c r="J97" s="15"/>
    </row>
    <row r="98" spans="10:10">
      <c r="J98" s="15"/>
    </row>
    <row r="99" spans="10:10">
      <c r="J99" s="15"/>
    </row>
    <row r="100" spans="10:10">
      <c r="J100" s="15"/>
    </row>
    <row r="101" spans="10:10">
      <c r="J101" s="15"/>
    </row>
    <row r="102" spans="10:10">
      <c r="J102" s="15"/>
    </row>
    <row r="103" spans="10:10">
      <c r="J103" s="15"/>
    </row>
    <row r="104" spans="10:10">
      <c r="J104" s="15"/>
    </row>
    <row r="105" spans="10:10">
      <c r="J105" s="15"/>
    </row>
    <row r="106" spans="10:10">
      <c r="J106" s="15"/>
    </row>
    <row r="107" spans="10:10">
      <c r="J107" s="15"/>
    </row>
    <row r="108" spans="10:10">
      <c r="J108" s="15"/>
    </row>
    <row r="109" spans="10:10">
      <c r="J109" s="15"/>
    </row>
    <row r="110" spans="10:10">
      <c r="J110" s="15"/>
    </row>
    <row r="111" spans="10:10">
      <c r="J111" s="15"/>
    </row>
    <row r="112" spans="10:10">
      <c r="J112" s="15"/>
    </row>
    <row r="113" spans="10:10">
      <c r="J113" s="15"/>
    </row>
    <row r="114" spans="10:10">
      <c r="J114" s="15"/>
    </row>
    <row r="115" spans="10:10">
      <c r="J115" s="15"/>
    </row>
    <row r="116" spans="10:10">
      <c r="J116" s="15"/>
    </row>
    <row r="117" spans="10:10">
      <c r="J117" s="15"/>
    </row>
    <row r="118" spans="10:10">
      <c r="J118" s="15"/>
    </row>
    <row r="119" spans="10:10">
      <c r="J119" s="15"/>
    </row>
    <row r="120" spans="10:10">
      <c r="J120" s="15"/>
    </row>
    <row r="121" spans="10:10">
      <c r="J121" s="15"/>
    </row>
    <row r="122" spans="10:10">
      <c r="J122" s="15"/>
    </row>
    <row r="123" spans="10:10">
      <c r="J123" s="15"/>
    </row>
    <row r="124" spans="10:10">
      <c r="J124" s="15"/>
    </row>
    <row r="125" spans="10:10">
      <c r="J125" s="15"/>
    </row>
    <row r="126" spans="10:10">
      <c r="J126" s="15"/>
    </row>
    <row r="127" spans="10:10">
      <c r="J127" s="15"/>
    </row>
    <row r="128" spans="10:10">
      <c r="J128" s="15"/>
    </row>
    <row r="129" spans="10:10">
      <c r="J129" s="15"/>
    </row>
    <row r="130" spans="10:10">
      <c r="J130" s="15"/>
    </row>
    <row r="131" spans="10:10">
      <c r="J131" s="15"/>
    </row>
    <row r="132" spans="10:10">
      <c r="J132" s="15"/>
    </row>
    <row r="133" spans="10:10">
      <c r="J133" s="15"/>
    </row>
    <row r="134" spans="10:10">
      <c r="J134" s="15"/>
    </row>
    <row r="135" spans="10:10">
      <c r="J135" s="15"/>
    </row>
    <row r="136" spans="10:10">
      <c r="J136" s="15"/>
    </row>
  </sheetData>
  <mergeCells count="8">
    <mergeCell ref="O10:U10"/>
    <mergeCell ref="O2:Q2"/>
    <mergeCell ref="O3:Q3"/>
    <mergeCell ref="C1:F1"/>
    <mergeCell ref="O1:U1"/>
    <mergeCell ref="R3:S3"/>
    <mergeCell ref="R4:S4"/>
    <mergeCell ref="R7:U7"/>
  </mergeCells>
  <pageMargins left="0.75" right="0.75" top="1" bottom="1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6"/>
  <sheetViews>
    <sheetView showRuler="0" topLeftCell="H3" workbookViewId="0">
      <selection activeCell="C60" sqref="C60"/>
    </sheetView>
  </sheetViews>
  <sheetFormatPr baseColWidth="10" defaultRowHeight="15" x14ac:dyDescent="0"/>
  <cols>
    <col min="3" max="3" width="6.1640625" bestFit="1" customWidth="1"/>
    <col min="4" max="4" width="14.5" bestFit="1" customWidth="1"/>
    <col min="5" max="5" width="20.33203125" customWidth="1"/>
    <col min="6" max="6" width="16.83203125" bestFit="1" customWidth="1"/>
    <col min="10" max="10" width="4.6640625" style="15" customWidth="1"/>
    <col min="12" max="12" width="7.1640625" bestFit="1" customWidth="1"/>
    <col min="13" max="13" width="7.33203125" bestFit="1" customWidth="1"/>
    <col min="14" max="14" width="10.1640625" bestFit="1" customWidth="1"/>
    <col min="15" max="16" width="8.6640625" bestFit="1" customWidth="1"/>
    <col min="17" max="17" width="9.1640625" bestFit="1" customWidth="1"/>
    <col min="18" max="18" width="9.5" bestFit="1" customWidth="1"/>
    <col min="20" max="20" width="14" bestFit="1" customWidth="1"/>
    <col min="21" max="21" width="12.33203125" bestFit="1" customWidth="1"/>
    <col min="22" max="22" width="10.1640625" bestFit="1" customWidth="1"/>
    <col min="24" max="24" width="4.83203125" style="15" customWidth="1"/>
  </cols>
  <sheetData>
    <row r="1" spans="1:22" ht="20">
      <c r="A1" t="s">
        <v>1</v>
      </c>
      <c r="C1" s="40" t="s">
        <v>37</v>
      </c>
      <c r="D1" s="40"/>
      <c r="E1" s="40"/>
      <c r="F1" s="40"/>
      <c r="O1" s="40" t="s">
        <v>5</v>
      </c>
      <c r="P1" s="40"/>
      <c r="Q1" s="40"/>
      <c r="R1" s="40"/>
      <c r="S1" s="40"/>
      <c r="T1" s="40"/>
    </row>
    <row r="2" spans="1:22">
      <c r="O2" s="42" t="s">
        <v>7</v>
      </c>
      <c r="P2" s="42"/>
      <c r="Q2" s="42"/>
      <c r="R2" t="s">
        <v>8</v>
      </c>
    </row>
    <row r="3" spans="1:22" ht="30">
      <c r="C3" s="13" t="s">
        <v>3</v>
      </c>
      <c r="D3" s="14" t="s">
        <v>0</v>
      </c>
      <c r="E3" s="14" t="s">
        <v>13</v>
      </c>
      <c r="F3" s="13" t="s">
        <v>2</v>
      </c>
      <c r="O3" s="42" t="s">
        <v>16</v>
      </c>
      <c r="P3" s="42"/>
      <c r="Q3" s="42"/>
      <c r="R3" s="45" t="s">
        <v>24</v>
      </c>
      <c r="S3" s="45"/>
    </row>
    <row r="4" spans="1:22">
      <c r="C4" s="8" t="s">
        <v>4</v>
      </c>
      <c r="D4" s="10">
        <v>0</v>
      </c>
      <c r="E4" s="10">
        <v>0</v>
      </c>
      <c r="F4" s="11">
        <v>3290</v>
      </c>
      <c r="O4" s="3"/>
      <c r="P4" s="3"/>
      <c r="Q4" s="17" t="s">
        <v>9</v>
      </c>
      <c r="R4" s="44" t="s">
        <v>10</v>
      </c>
      <c r="S4" s="44"/>
    </row>
    <row r="5" spans="1:22">
      <c r="C5" s="8" t="s">
        <v>4</v>
      </c>
      <c r="D5" s="9">
        <v>78</v>
      </c>
      <c r="E5" s="9">
        <v>36</v>
      </c>
      <c r="F5" s="9">
        <v>4636</v>
      </c>
      <c r="O5" s="3"/>
      <c r="P5" s="3"/>
      <c r="Q5" s="3" t="s">
        <v>32</v>
      </c>
      <c r="R5" s="4">
        <v>41.054000000000002</v>
      </c>
      <c r="S5" s="3"/>
    </row>
    <row r="6" spans="1:22">
      <c r="C6" s="8" t="s">
        <v>4</v>
      </c>
      <c r="D6" s="9">
        <v>156</v>
      </c>
      <c r="E6" s="9">
        <v>78</v>
      </c>
      <c r="F6" s="9">
        <v>7183</v>
      </c>
      <c r="O6" s="3"/>
      <c r="P6" s="3"/>
      <c r="Q6" s="3" t="s">
        <v>11</v>
      </c>
      <c r="R6" s="4">
        <v>2977.2</v>
      </c>
      <c r="S6" s="3"/>
    </row>
    <row r="7" spans="1:22">
      <c r="C7" s="8" t="s">
        <v>4</v>
      </c>
      <c r="D7" s="9">
        <v>313</v>
      </c>
      <c r="E7" s="9">
        <v>156</v>
      </c>
      <c r="F7" s="9">
        <v>7482</v>
      </c>
      <c r="O7" s="3"/>
      <c r="P7" s="3"/>
      <c r="Q7" s="3" t="s">
        <v>12</v>
      </c>
      <c r="R7" s="43" t="s">
        <v>13</v>
      </c>
      <c r="S7" s="43"/>
      <c r="T7" s="4"/>
    </row>
    <row r="8" spans="1:22">
      <c r="C8" s="8" t="s">
        <v>4</v>
      </c>
      <c r="D8" s="9">
        <v>625</v>
      </c>
      <c r="E8" s="9">
        <v>313</v>
      </c>
      <c r="F8" s="9">
        <v>16143</v>
      </c>
    </row>
    <row r="9" spans="1:22" ht="18">
      <c r="C9" s="8" t="s">
        <v>4</v>
      </c>
      <c r="D9" s="9">
        <v>1250</v>
      </c>
      <c r="E9" s="9">
        <v>625</v>
      </c>
      <c r="F9" s="9">
        <v>28629</v>
      </c>
      <c r="O9" s="5"/>
      <c r="P9" s="5"/>
      <c r="Q9" s="5"/>
      <c r="R9" s="5"/>
      <c r="S9" s="5"/>
    </row>
    <row r="10" spans="1:22" ht="18">
      <c r="C10" s="8" t="s">
        <v>4</v>
      </c>
      <c r="D10" s="9">
        <v>2500</v>
      </c>
      <c r="E10" s="9">
        <v>1250</v>
      </c>
      <c r="F10" s="9">
        <v>54389</v>
      </c>
      <c r="O10" s="39" t="s">
        <v>14</v>
      </c>
      <c r="P10" s="39"/>
      <c r="Q10" s="39"/>
      <c r="R10" s="39"/>
      <c r="S10" s="39"/>
      <c r="T10" s="39"/>
    </row>
    <row r="11" spans="1:22" ht="60">
      <c r="L11" s="6" t="s">
        <v>15</v>
      </c>
      <c r="M11" s="6" t="s">
        <v>21</v>
      </c>
      <c r="N11" s="6" t="s">
        <v>22</v>
      </c>
      <c r="O11" s="6" t="s">
        <v>29</v>
      </c>
      <c r="P11" s="6" t="s">
        <v>26</v>
      </c>
      <c r="Q11" s="6" t="s">
        <v>27</v>
      </c>
      <c r="R11" s="6" t="s">
        <v>28</v>
      </c>
      <c r="S11" s="6" t="s">
        <v>30</v>
      </c>
      <c r="T11" s="6" t="s">
        <v>23</v>
      </c>
      <c r="U11" s="6" t="s">
        <v>19</v>
      </c>
      <c r="V11" s="6" t="s">
        <v>20</v>
      </c>
    </row>
    <row r="12" spans="1:22">
      <c r="L12" s="8"/>
      <c r="M12" s="8"/>
      <c r="N12" s="8"/>
      <c r="O12" s="8"/>
      <c r="P12" s="8"/>
      <c r="Q12" s="8"/>
      <c r="R12" s="8"/>
      <c r="S12" s="8"/>
      <c r="T12" s="23">
        <f>(O12-2977.2)/41.054</f>
        <v>-72.519121157499868</v>
      </c>
      <c r="U12" s="8"/>
      <c r="V12" s="8"/>
    </row>
    <row r="13" spans="1:22">
      <c r="L13" s="8"/>
      <c r="M13" s="8"/>
      <c r="N13" s="8"/>
      <c r="O13" s="8"/>
      <c r="P13" s="8"/>
      <c r="Q13" s="8"/>
      <c r="R13" s="8"/>
      <c r="S13" s="8"/>
      <c r="T13" s="23">
        <f t="shared" ref="T13:T56" si="0">(O13-2977.2)/41.054</f>
        <v>-72.519121157499868</v>
      </c>
      <c r="U13" s="8"/>
      <c r="V13" s="8"/>
    </row>
    <row r="14" spans="1:22">
      <c r="L14" s="8"/>
      <c r="M14" s="8"/>
      <c r="N14" s="8"/>
      <c r="O14" s="8"/>
      <c r="P14" s="8"/>
      <c r="Q14" s="8"/>
      <c r="R14" s="8"/>
      <c r="S14" s="8"/>
      <c r="T14" s="23">
        <f t="shared" si="0"/>
        <v>-72.519121157499868</v>
      </c>
      <c r="U14" s="8"/>
      <c r="V14" s="8"/>
    </row>
    <row r="15" spans="1:22">
      <c r="L15" s="8"/>
      <c r="M15" s="8"/>
      <c r="N15" s="12"/>
      <c r="O15" s="9"/>
      <c r="P15" s="9"/>
      <c r="Q15" s="9"/>
      <c r="R15" s="9"/>
      <c r="S15" s="9"/>
      <c r="T15" s="23">
        <f t="shared" si="0"/>
        <v>-72.519121157499868</v>
      </c>
      <c r="U15" s="8"/>
      <c r="V15" s="8"/>
    </row>
    <row r="16" spans="1:22">
      <c r="L16" s="8"/>
      <c r="M16" s="8"/>
      <c r="N16" s="12"/>
      <c r="O16" s="9"/>
      <c r="P16" s="9"/>
      <c r="Q16" s="9"/>
      <c r="R16" s="9"/>
      <c r="S16" s="9"/>
      <c r="T16" s="23">
        <f t="shared" si="0"/>
        <v>-72.519121157499868</v>
      </c>
      <c r="U16" s="8"/>
      <c r="V16" s="8"/>
    </row>
    <row r="17" spans="12:22">
      <c r="L17" s="8"/>
      <c r="M17" s="8"/>
      <c r="N17" s="12"/>
      <c r="O17" s="9"/>
      <c r="P17" s="9"/>
      <c r="Q17" s="9"/>
      <c r="R17" s="9"/>
      <c r="S17" s="9"/>
      <c r="T17" s="23">
        <f t="shared" si="0"/>
        <v>-72.519121157499868</v>
      </c>
      <c r="U17" s="8"/>
      <c r="V17" s="8"/>
    </row>
    <row r="18" spans="12:22">
      <c r="L18" s="8"/>
      <c r="M18" s="8"/>
      <c r="N18" s="12"/>
      <c r="O18" s="9"/>
      <c r="P18" s="9"/>
      <c r="Q18" s="9"/>
      <c r="R18" s="9"/>
      <c r="S18" s="9"/>
      <c r="T18" s="23">
        <f t="shared" si="0"/>
        <v>-72.519121157499868</v>
      </c>
      <c r="U18" s="8"/>
      <c r="V18" s="8"/>
    </row>
    <row r="19" spans="12:22">
      <c r="L19" s="8"/>
      <c r="M19" s="8"/>
      <c r="N19" s="12"/>
      <c r="O19" s="9"/>
      <c r="P19" s="9"/>
      <c r="Q19" s="9"/>
      <c r="R19" s="9"/>
      <c r="S19" s="9"/>
      <c r="T19" s="23">
        <f t="shared" si="0"/>
        <v>-72.519121157499868</v>
      </c>
      <c r="U19" s="8"/>
      <c r="V19" s="8"/>
    </row>
    <row r="20" spans="12:22">
      <c r="L20" s="8"/>
      <c r="M20" s="8"/>
      <c r="N20" s="12"/>
      <c r="O20" s="9"/>
      <c r="P20" s="9"/>
      <c r="Q20" s="9"/>
      <c r="R20" s="9"/>
      <c r="S20" s="9"/>
      <c r="T20" s="23">
        <f t="shared" si="0"/>
        <v>-72.519121157499868</v>
      </c>
      <c r="U20" s="8"/>
      <c r="V20" s="8"/>
    </row>
    <row r="21" spans="12:22">
      <c r="L21" s="8"/>
      <c r="M21" s="8"/>
      <c r="N21" s="12"/>
      <c r="O21" s="9"/>
      <c r="P21" s="9"/>
      <c r="Q21" s="9"/>
      <c r="R21" s="9"/>
      <c r="S21" s="9"/>
      <c r="T21" s="23">
        <f t="shared" si="0"/>
        <v>-72.519121157499868</v>
      </c>
      <c r="U21" s="8"/>
      <c r="V21" s="8"/>
    </row>
    <row r="22" spans="12:22">
      <c r="L22" s="8"/>
      <c r="M22" s="8"/>
      <c r="N22" s="12"/>
      <c r="O22" s="9"/>
      <c r="P22" s="9"/>
      <c r="Q22" s="9"/>
      <c r="R22" s="9"/>
      <c r="S22" s="9"/>
      <c r="T22" s="23">
        <f t="shared" si="0"/>
        <v>-72.519121157499868</v>
      </c>
      <c r="U22" s="8"/>
      <c r="V22" s="8"/>
    </row>
    <row r="23" spans="12:22">
      <c r="L23" s="8"/>
      <c r="M23" s="8"/>
      <c r="N23" s="12"/>
      <c r="O23" s="9"/>
      <c r="P23" s="9"/>
      <c r="Q23" s="9"/>
      <c r="R23" s="9"/>
      <c r="S23" s="9"/>
      <c r="T23" s="23">
        <f t="shared" si="0"/>
        <v>-72.519121157499868</v>
      </c>
      <c r="U23" s="8"/>
      <c r="V23" s="8"/>
    </row>
    <row r="24" spans="12:22">
      <c r="L24" s="8"/>
      <c r="M24" s="8"/>
      <c r="N24" s="12"/>
      <c r="O24" s="9"/>
      <c r="P24" s="9"/>
      <c r="Q24" s="9"/>
      <c r="R24" s="9"/>
      <c r="S24" s="9"/>
      <c r="T24" s="23">
        <f t="shared" si="0"/>
        <v>-72.519121157499868</v>
      </c>
      <c r="U24" s="8"/>
      <c r="V24" s="8"/>
    </row>
    <row r="25" spans="12:22">
      <c r="L25" s="8"/>
      <c r="M25" s="8"/>
      <c r="N25" s="12"/>
      <c r="O25" s="9"/>
      <c r="P25" s="9"/>
      <c r="Q25" s="9"/>
      <c r="R25" s="9"/>
      <c r="S25" s="9"/>
      <c r="T25" s="23">
        <f t="shared" si="0"/>
        <v>-72.519121157499868</v>
      </c>
      <c r="U25" s="8"/>
      <c r="V25" s="8"/>
    </row>
    <row r="26" spans="12:22">
      <c r="L26" s="8"/>
      <c r="M26" s="8"/>
      <c r="N26" s="12"/>
      <c r="O26" s="9"/>
      <c r="P26" s="9"/>
      <c r="Q26" s="9"/>
      <c r="R26" s="9"/>
      <c r="S26" s="9"/>
      <c r="T26" s="23">
        <f t="shared" si="0"/>
        <v>-72.519121157499868</v>
      </c>
      <c r="U26" s="8"/>
      <c r="V26" s="8"/>
    </row>
    <row r="27" spans="12:22">
      <c r="L27" s="8"/>
      <c r="M27" s="8"/>
      <c r="N27" s="12"/>
      <c r="O27" s="9"/>
      <c r="P27" s="9"/>
      <c r="Q27" s="9"/>
      <c r="R27" s="9"/>
      <c r="S27" s="9"/>
      <c r="T27" s="23">
        <f t="shared" si="0"/>
        <v>-72.519121157499868</v>
      </c>
      <c r="U27" s="8"/>
      <c r="V27" s="8"/>
    </row>
    <row r="28" spans="12:22">
      <c r="L28" s="8"/>
      <c r="M28" s="8"/>
      <c r="N28" s="12"/>
      <c r="O28" s="9"/>
      <c r="P28" s="9"/>
      <c r="Q28" s="9"/>
      <c r="R28" s="9"/>
      <c r="S28" s="9"/>
      <c r="T28" s="23">
        <f t="shared" si="0"/>
        <v>-72.519121157499868</v>
      </c>
      <c r="U28" s="8"/>
      <c r="V28" s="8"/>
    </row>
    <row r="29" spans="12:22">
      <c r="L29" s="8"/>
      <c r="M29" s="8"/>
      <c r="N29" s="12"/>
      <c r="O29" s="9"/>
      <c r="P29" s="9"/>
      <c r="Q29" s="9"/>
      <c r="R29" s="9"/>
      <c r="S29" s="9"/>
      <c r="T29" s="23">
        <f t="shared" si="0"/>
        <v>-72.519121157499868</v>
      </c>
      <c r="U29" s="8"/>
      <c r="V29" s="8"/>
    </row>
    <row r="30" spans="12:22">
      <c r="L30" s="8"/>
      <c r="M30" s="8"/>
      <c r="N30" s="12"/>
      <c r="O30" s="9"/>
      <c r="P30" s="9"/>
      <c r="Q30" s="9"/>
      <c r="R30" s="9"/>
      <c r="S30" s="9"/>
      <c r="T30" s="23">
        <f t="shared" si="0"/>
        <v>-72.519121157499868</v>
      </c>
      <c r="U30" s="8"/>
      <c r="V30" s="8"/>
    </row>
    <row r="31" spans="12:22">
      <c r="L31" s="8"/>
      <c r="M31" s="8"/>
      <c r="N31" s="12"/>
      <c r="O31" s="9"/>
      <c r="P31" s="9"/>
      <c r="Q31" s="9"/>
      <c r="R31" s="9"/>
      <c r="S31" s="9"/>
      <c r="T31" s="23">
        <f t="shared" si="0"/>
        <v>-72.519121157499868</v>
      </c>
      <c r="U31" s="8"/>
      <c r="V31" s="8"/>
    </row>
    <row r="32" spans="12:22">
      <c r="L32" s="8"/>
      <c r="M32" s="8"/>
      <c r="N32" s="12"/>
      <c r="O32" s="8"/>
      <c r="P32" s="8"/>
      <c r="Q32" s="8"/>
      <c r="R32" s="8"/>
      <c r="S32" s="8"/>
      <c r="T32" s="23">
        <f t="shared" si="0"/>
        <v>-72.519121157499868</v>
      </c>
      <c r="U32" s="8"/>
      <c r="V32" s="8"/>
    </row>
    <row r="33" spans="12:22">
      <c r="L33" s="8"/>
      <c r="M33" s="8"/>
      <c r="N33" s="12"/>
      <c r="O33" s="8"/>
      <c r="P33" s="8"/>
      <c r="Q33" s="8"/>
      <c r="R33" s="8"/>
      <c r="S33" s="8"/>
      <c r="T33" s="23">
        <f t="shared" si="0"/>
        <v>-72.519121157499868</v>
      </c>
      <c r="U33" s="8"/>
      <c r="V33" s="8"/>
    </row>
    <row r="34" spans="12:22">
      <c r="L34" s="8"/>
      <c r="M34" s="8"/>
      <c r="N34" s="12"/>
      <c r="O34" s="8"/>
      <c r="P34" s="8"/>
      <c r="Q34" s="8"/>
      <c r="R34" s="8"/>
      <c r="S34" s="8"/>
      <c r="T34" s="23">
        <f t="shared" si="0"/>
        <v>-72.519121157499868</v>
      </c>
      <c r="U34" s="8"/>
      <c r="V34" s="8"/>
    </row>
    <row r="35" spans="12:22">
      <c r="L35" s="8"/>
      <c r="M35" s="8"/>
      <c r="N35" s="12"/>
      <c r="O35" s="8"/>
      <c r="P35" s="8"/>
      <c r="Q35" s="8"/>
      <c r="R35" s="8"/>
      <c r="S35" s="8"/>
      <c r="T35" s="23">
        <f t="shared" si="0"/>
        <v>-72.519121157499868</v>
      </c>
      <c r="U35" s="8"/>
      <c r="V35" s="8"/>
    </row>
    <row r="36" spans="12:22">
      <c r="L36" s="8"/>
      <c r="M36" s="8"/>
      <c r="N36" s="12"/>
      <c r="O36" s="8"/>
      <c r="P36" s="8"/>
      <c r="Q36" s="8"/>
      <c r="R36" s="8"/>
      <c r="S36" s="8"/>
      <c r="T36" s="23">
        <f t="shared" si="0"/>
        <v>-72.519121157499868</v>
      </c>
      <c r="U36" s="8"/>
      <c r="V36" s="8"/>
    </row>
    <row r="37" spans="12:22">
      <c r="L37" s="8"/>
      <c r="M37" s="8"/>
      <c r="N37" s="12"/>
      <c r="O37" s="8"/>
      <c r="P37" s="8"/>
      <c r="Q37" s="8"/>
      <c r="R37" s="8"/>
      <c r="S37" s="8"/>
      <c r="T37" s="23">
        <f t="shared" si="0"/>
        <v>-72.519121157499868</v>
      </c>
      <c r="U37" s="8"/>
      <c r="V37" s="8"/>
    </row>
    <row r="38" spans="12:22">
      <c r="L38" s="8"/>
      <c r="M38" s="8"/>
      <c r="N38" s="12"/>
      <c r="O38" s="8"/>
      <c r="P38" s="8"/>
      <c r="Q38" s="8"/>
      <c r="R38" s="8"/>
      <c r="S38" s="8"/>
      <c r="T38" s="23">
        <f t="shared" si="0"/>
        <v>-72.519121157499868</v>
      </c>
      <c r="U38" s="8"/>
      <c r="V38" s="8"/>
    </row>
    <row r="39" spans="12:22">
      <c r="L39" s="8"/>
      <c r="M39" s="8"/>
      <c r="N39" s="12"/>
      <c r="O39" s="8"/>
      <c r="P39" s="8"/>
      <c r="Q39" s="8"/>
      <c r="R39" s="8"/>
      <c r="S39" s="8"/>
      <c r="T39" s="23">
        <f t="shared" si="0"/>
        <v>-72.519121157499868</v>
      </c>
      <c r="U39" s="8"/>
      <c r="V39" s="8"/>
    </row>
    <row r="40" spans="12:22">
      <c r="L40" s="8"/>
      <c r="M40" s="8"/>
      <c r="N40" s="12"/>
      <c r="O40" s="8"/>
      <c r="P40" s="8"/>
      <c r="Q40" s="8"/>
      <c r="R40" s="8"/>
      <c r="S40" s="8"/>
      <c r="T40" s="23">
        <f t="shared" si="0"/>
        <v>-72.519121157499868</v>
      </c>
      <c r="U40" s="8"/>
      <c r="V40" s="8"/>
    </row>
    <row r="41" spans="12:22">
      <c r="L41" s="8"/>
      <c r="M41" s="8"/>
      <c r="N41" s="12"/>
      <c r="O41" s="8"/>
      <c r="P41" s="8"/>
      <c r="Q41" s="8"/>
      <c r="R41" s="8"/>
      <c r="S41" s="8"/>
      <c r="T41" s="23">
        <f t="shared" si="0"/>
        <v>-72.519121157499868</v>
      </c>
      <c r="U41" s="8"/>
      <c r="V41" s="8"/>
    </row>
    <row r="42" spans="12:22">
      <c r="L42" s="8"/>
      <c r="M42" s="8"/>
      <c r="N42" s="12"/>
      <c r="O42" s="8"/>
      <c r="P42" s="8"/>
      <c r="Q42" s="8"/>
      <c r="R42" s="8"/>
      <c r="S42" s="8"/>
      <c r="T42" s="23">
        <f t="shared" si="0"/>
        <v>-72.519121157499868</v>
      </c>
      <c r="U42" s="8"/>
      <c r="V42" s="8"/>
    </row>
    <row r="43" spans="12:22">
      <c r="L43" s="8"/>
      <c r="M43" s="8"/>
      <c r="N43" s="12"/>
      <c r="O43" s="8"/>
      <c r="P43" s="8"/>
      <c r="Q43" s="8"/>
      <c r="R43" s="8"/>
      <c r="S43" s="8"/>
      <c r="T43" s="23">
        <f t="shared" si="0"/>
        <v>-72.519121157499868</v>
      </c>
      <c r="U43" s="8"/>
      <c r="V43" s="8"/>
    </row>
    <row r="44" spans="12:22">
      <c r="L44" s="8"/>
      <c r="M44" s="8"/>
      <c r="N44" s="12"/>
      <c r="O44" s="8"/>
      <c r="P44" s="8"/>
      <c r="Q44" s="8"/>
      <c r="R44" s="8"/>
      <c r="S44" s="8"/>
      <c r="T44" s="23">
        <f t="shared" si="0"/>
        <v>-72.519121157499868</v>
      </c>
      <c r="U44" s="8"/>
      <c r="V44" s="8"/>
    </row>
    <row r="45" spans="12:22">
      <c r="L45" s="8"/>
      <c r="M45" s="8"/>
      <c r="N45" s="12"/>
      <c r="O45" s="8"/>
      <c r="P45" s="8"/>
      <c r="Q45" s="8"/>
      <c r="R45" s="8"/>
      <c r="S45" s="8"/>
      <c r="T45" s="23">
        <f t="shared" si="0"/>
        <v>-72.519121157499868</v>
      </c>
      <c r="U45" s="8"/>
      <c r="V45" s="8"/>
    </row>
    <row r="46" spans="12:22">
      <c r="L46" s="8"/>
      <c r="M46" s="8"/>
      <c r="N46" s="12"/>
      <c r="O46" s="8"/>
      <c r="P46" s="8"/>
      <c r="Q46" s="8"/>
      <c r="R46" s="8"/>
      <c r="S46" s="8"/>
      <c r="T46" s="23">
        <f t="shared" si="0"/>
        <v>-72.519121157499868</v>
      </c>
      <c r="U46" s="8"/>
      <c r="V46" s="8"/>
    </row>
    <row r="47" spans="12:22">
      <c r="L47" s="8"/>
      <c r="M47" s="8"/>
      <c r="N47" s="12"/>
      <c r="O47" s="8"/>
      <c r="P47" s="8"/>
      <c r="Q47" s="8"/>
      <c r="R47" s="8"/>
      <c r="S47" s="8"/>
      <c r="T47" s="23">
        <f t="shared" si="0"/>
        <v>-72.519121157499868</v>
      </c>
      <c r="U47" s="8"/>
      <c r="V47" s="8"/>
    </row>
    <row r="48" spans="12:22">
      <c r="L48" s="8"/>
      <c r="M48" s="8"/>
      <c r="N48" s="12"/>
      <c r="O48" s="8"/>
      <c r="P48" s="8"/>
      <c r="Q48" s="8"/>
      <c r="R48" s="8"/>
      <c r="S48" s="8"/>
      <c r="T48" s="23">
        <f t="shared" si="0"/>
        <v>-72.519121157499868</v>
      </c>
      <c r="U48" s="8"/>
      <c r="V48" s="8"/>
    </row>
    <row r="49" spans="12:22">
      <c r="L49" s="8"/>
      <c r="M49" s="8"/>
      <c r="N49" s="12"/>
      <c r="O49" s="8"/>
      <c r="P49" s="8"/>
      <c r="Q49" s="8"/>
      <c r="R49" s="8"/>
      <c r="S49" s="8"/>
      <c r="T49" s="23">
        <f t="shared" si="0"/>
        <v>-72.519121157499868</v>
      </c>
      <c r="U49" s="8"/>
      <c r="V49" s="8"/>
    </row>
    <row r="50" spans="12:22">
      <c r="L50" s="8"/>
      <c r="M50" s="8"/>
      <c r="N50" s="12"/>
      <c r="O50" s="8"/>
      <c r="P50" s="8"/>
      <c r="Q50" s="8"/>
      <c r="R50" s="8"/>
      <c r="S50" s="8"/>
      <c r="T50" s="23">
        <f t="shared" si="0"/>
        <v>-72.519121157499868</v>
      </c>
      <c r="U50" s="8"/>
      <c r="V50" s="8"/>
    </row>
    <row r="51" spans="12:22">
      <c r="L51" s="8"/>
      <c r="M51" s="8"/>
      <c r="N51" s="12"/>
      <c r="O51" s="8"/>
      <c r="P51" s="8"/>
      <c r="Q51" s="8"/>
      <c r="R51" s="8"/>
      <c r="S51" s="8"/>
      <c r="T51" s="23">
        <f t="shared" si="0"/>
        <v>-72.519121157499868</v>
      </c>
      <c r="U51" s="8"/>
      <c r="V51" s="8"/>
    </row>
    <row r="52" spans="12:22">
      <c r="L52" s="8"/>
      <c r="M52" s="8"/>
      <c r="N52" s="12"/>
      <c r="O52" s="8"/>
      <c r="P52" s="8"/>
      <c r="Q52" s="8"/>
      <c r="R52" s="8"/>
      <c r="S52" s="8"/>
      <c r="T52" s="23">
        <f t="shared" si="0"/>
        <v>-72.519121157499868</v>
      </c>
      <c r="U52" s="8"/>
      <c r="V52" s="8"/>
    </row>
    <row r="53" spans="12:22">
      <c r="L53" s="8"/>
      <c r="M53" s="8"/>
      <c r="N53" s="12"/>
      <c r="O53" s="8"/>
      <c r="P53" s="8"/>
      <c r="Q53" s="8"/>
      <c r="R53" s="8"/>
      <c r="S53" s="8"/>
      <c r="T53" s="23">
        <f t="shared" si="0"/>
        <v>-72.519121157499868</v>
      </c>
      <c r="U53" s="8"/>
      <c r="V53" s="8"/>
    </row>
    <row r="54" spans="12:22">
      <c r="L54" s="8"/>
      <c r="M54" s="8"/>
      <c r="N54" s="12"/>
      <c r="O54" s="8"/>
      <c r="P54" s="8"/>
      <c r="Q54" s="8"/>
      <c r="R54" s="8"/>
      <c r="S54" s="8"/>
      <c r="T54" s="23">
        <f t="shared" si="0"/>
        <v>-72.519121157499868</v>
      </c>
      <c r="U54" s="8"/>
      <c r="V54" s="8"/>
    </row>
    <row r="55" spans="12:22">
      <c r="L55" s="8"/>
      <c r="M55" s="8"/>
      <c r="N55" s="12"/>
      <c r="O55" s="8"/>
      <c r="P55" s="8"/>
      <c r="Q55" s="8"/>
      <c r="R55" s="8"/>
      <c r="S55" s="8"/>
      <c r="T55" s="23">
        <f t="shared" si="0"/>
        <v>-72.519121157499868</v>
      </c>
      <c r="U55" s="8"/>
      <c r="V55" s="8"/>
    </row>
    <row r="56" spans="12:22">
      <c r="L56" s="8"/>
      <c r="M56" s="8"/>
      <c r="N56" s="12"/>
      <c r="O56" s="8"/>
      <c r="P56" s="8"/>
      <c r="Q56" s="8"/>
      <c r="R56" s="8"/>
      <c r="S56" s="8"/>
      <c r="T56" s="23">
        <f t="shared" si="0"/>
        <v>-72.519121157499868</v>
      </c>
      <c r="U56" s="8"/>
      <c r="V56" s="8"/>
    </row>
  </sheetData>
  <mergeCells count="8">
    <mergeCell ref="C1:F1"/>
    <mergeCell ref="O1:T1"/>
    <mergeCell ref="O3:Q3"/>
    <mergeCell ref="O2:Q2"/>
    <mergeCell ref="O10:T10"/>
    <mergeCell ref="R7:S7"/>
    <mergeCell ref="R3:S3"/>
    <mergeCell ref="R4:S4"/>
  </mergeCells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51"/>
  <sheetViews>
    <sheetView tabSelected="1" showRuler="0" topLeftCell="A7" zoomScale="75" zoomScaleNormal="75" zoomScalePageLayoutView="75" workbookViewId="0">
      <selection activeCell="A7" sqref="A7:C9"/>
    </sheetView>
  </sheetViews>
  <sheetFormatPr baseColWidth="10" defaultRowHeight="15" x14ac:dyDescent="0"/>
  <cols>
    <col min="18" max="18" width="12" customWidth="1"/>
    <col min="19" max="19" width="15.83203125" customWidth="1"/>
    <col min="20" max="20" width="12" customWidth="1"/>
    <col min="21" max="21" width="16.83203125" customWidth="1"/>
    <col min="22" max="22" width="12" customWidth="1"/>
    <col min="23" max="23" width="17.5" customWidth="1"/>
    <col min="26" max="26" width="15" customWidth="1"/>
  </cols>
  <sheetData>
    <row r="1" spans="1:23" ht="25">
      <c r="A1" s="35" t="s">
        <v>99</v>
      </c>
    </row>
    <row r="2" spans="1:23" ht="20">
      <c r="A2" s="36" t="s">
        <v>100</v>
      </c>
    </row>
    <row r="3" spans="1:23" ht="20">
      <c r="A3" s="36" t="s">
        <v>101</v>
      </c>
    </row>
    <row r="4" spans="1:23" ht="20">
      <c r="A4" s="36" t="s">
        <v>102</v>
      </c>
    </row>
    <row r="5" spans="1:23" ht="20">
      <c r="A5" s="36" t="s">
        <v>103</v>
      </c>
    </row>
    <row r="8" spans="1:23">
      <c r="R8" s="46" t="s">
        <v>98</v>
      </c>
      <c r="S8" s="47"/>
      <c r="T8" s="46" t="s">
        <v>97</v>
      </c>
      <c r="U8" s="47"/>
      <c r="V8" s="46" t="s">
        <v>96</v>
      </c>
      <c r="W8" s="47"/>
    </row>
    <row r="9" spans="1:23">
      <c r="R9" s="47"/>
      <c r="S9" s="47"/>
      <c r="T9" s="47"/>
      <c r="U9" s="47"/>
      <c r="V9" s="47"/>
      <c r="W9" s="47"/>
    </row>
    <row r="10" spans="1:23" ht="45">
      <c r="R10" s="33" t="s">
        <v>94</v>
      </c>
      <c r="S10" s="34" t="s">
        <v>95</v>
      </c>
      <c r="T10" s="33" t="s">
        <v>94</v>
      </c>
      <c r="U10" s="34" t="s">
        <v>95</v>
      </c>
      <c r="V10" s="33" t="s">
        <v>94</v>
      </c>
      <c r="W10" s="34" t="s">
        <v>95</v>
      </c>
    </row>
    <row r="11" spans="1:23">
      <c r="R11" s="32">
        <v>41761</v>
      </c>
      <c r="S11" s="30" t="s">
        <v>83</v>
      </c>
      <c r="T11" s="7">
        <v>41761</v>
      </c>
      <c r="U11" s="29" t="s">
        <v>83</v>
      </c>
      <c r="V11" s="7">
        <v>41762</v>
      </c>
      <c r="W11" s="30" t="s">
        <v>83</v>
      </c>
    </row>
    <row r="12" spans="1:23">
      <c r="R12" s="7">
        <v>41762</v>
      </c>
      <c r="S12" s="30">
        <v>71.319769339571309</v>
      </c>
      <c r="T12" s="7">
        <v>41764</v>
      </c>
      <c r="U12" s="29">
        <v>-9.4535545954438422</v>
      </c>
      <c r="V12" s="7">
        <v>41764</v>
      </c>
      <c r="W12" s="30" t="s">
        <v>83</v>
      </c>
    </row>
    <row r="13" spans="1:23">
      <c r="R13" s="7">
        <v>41763</v>
      </c>
      <c r="S13" s="30">
        <v>113.83418561636383</v>
      </c>
      <c r="T13" s="7">
        <v>41765</v>
      </c>
      <c r="U13" s="29" t="s">
        <v>83</v>
      </c>
      <c r="V13" s="7">
        <v>41765</v>
      </c>
      <c r="W13" s="30">
        <v>46.669680530440026</v>
      </c>
    </row>
    <row r="14" spans="1:23">
      <c r="R14" s="7">
        <v>41764</v>
      </c>
      <c r="S14" s="30">
        <v>137.79784571863777</v>
      </c>
      <c r="T14" s="7">
        <v>41766</v>
      </c>
      <c r="U14" s="29" t="s">
        <v>83</v>
      </c>
      <c r="V14" s="7">
        <v>41766</v>
      </c>
      <c r="W14" s="30">
        <v>59</v>
      </c>
    </row>
    <row r="15" spans="1:23">
      <c r="R15" s="7">
        <v>41765</v>
      </c>
      <c r="S15" s="30" t="s">
        <v>83</v>
      </c>
      <c r="T15" s="7">
        <v>41768</v>
      </c>
      <c r="U15" s="29" t="s">
        <v>83</v>
      </c>
      <c r="V15" s="7">
        <v>41767</v>
      </c>
      <c r="W15" s="30" t="s">
        <v>83</v>
      </c>
    </row>
    <row r="16" spans="1:23">
      <c r="R16" s="7">
        <v>41766</v>
      </c>
      <c r="S16" s="30">
        <v>130.97051463388095</v>
      </c>
      <c r="T16" s="7">
        <v>41771</v>
      </c>
      <c r="U16" s="29" t="s">
        <v>83</v>
      </c>
      <c r="V16" s="7">
        <v>41768</v>
      </c>
      <c r="W16" s="30">
        <v>56</v>
      </c>
    </row>
    <row r="17" spans="18:23">
      <c r="R17" s="7">
        <v>41767</v>
      </c>
      <c r="S17" s="30">
        <v>149.79327603089979</v>
      </c>
      <c r="T17" s="7">
        <v>41773</v>
      </c>
      <c r="U17" s="29" t="s">
        <v>83</v>
      </c>
      <c r="V17" s="7">
        <v>41771</v>
      </c>
      <c r="W17" s="30" t="s">
        <v>83</v>
      </c>
    </row>
    <row r="18" spans="18:23">
      <c r="R18" s="7">
        <v>41768</v>
      </c>
      <c r="S18" s="30" t="s">
        <v>83</v>
      </c>
      <c r="T18" s="7">
        <v>41775</v>
      </c>
      <c r="U18" s="29">
        <v>70</v>
      </c>
      <c r="V18" s="7">
        <v>41772</v>
      </c>
      <c r="W18" s="30">
        <v>62</v>
      </c>
    </row>
    <row r="19" spans="18:23">
      <c r="R19" s="7">
        <v>41771</v>
      </c>
      <c r="S19" s="30" t="s">
        <v>83</v>
      </c>
      <c r="T19" s="7">
        <v>41778</v>
      </c>
      <c r="U19" s="29">
        <v>91</v>
      </c>
      <c r="V19" s="7">
        <v>41773</v>
      </c>
      <c r="W19" s="30">
        <v>92</v>
      </c>
    </row>
    <row r="20" spans="18:23">
      <c r="R20" s="7">
        <v>41772</v>
      </c>
      <c r="S20" s="30">
        <v>157.05581547165704</v>
      </c>
      <c r="T20" s="7">
        <v>41779</v>
      </c>
      <c r="U20" s="29">
        <v>117</v>
      </c>
      <c r="V20" s="7">
        <v>41774</v>
      </c>
      <c r="W20" s="30" t="s">
        <v>83</v>
      </c>
    </row>
    <row r="21" spans="18:23">
      <c r="R21" s="7">
        <v>41773</v>
      </c>
      <c r="S21" s="30">
        <v>205.39114350995538</v>
      </c>
      <c r="T21" s="7">
        <v>41780</v>
      </c>
      <c r="U21" s="29">
        <v>741</v>
      </c>
      <c r="V21" s="7">
        <v>41775</v>
      </c>
      <c r="W21" s="30" t="s">
        <v>83</v>
      </c>
    </row>
    <row r="22" spans="18:23">
      <c r="R22" s="7">
        <v>41774</v>
      </c>
      <c r="S22" s="30" t="s">
        <v>83</v>
      </c>
      <c r="T22" s="7">
        <v>41781</v>
      </c>
      <c r="U22" s="29">
        <v>386</v>
      </c>
      <c r="V22" s="7">
        <v>41778</v>
      </c>
      <c r="W22" s="30" t="s">
        <v>83</v>
      </c>
    </row>
    <row r="23" spans="18:23">
      <c r="R23" s="7">
        <v>41775</v>
      </c>
      <c r="S23" s="30" t="s">
        <v>83</v>
      </c>
      <c r="T23" s="7">
        <v>41782</v>
      </c>
      <c r="U23" s="29">
        <v>166</v>
      </c>
      <c r="V23" s="7">
        <v>41779</v>
      </c>
      <c r="W23" s="30">
        <v>101</v>
      </c>
    </row>
    <row r="24" spans="18:23">
      <c r="R24" s="7">
        <v>41778</v>
      </c>
      <c r="S24" s="30" t="s">
        <v>83</v>
      </c>
      <c r="T24" s="7">
        <v>41785</v>
      </c>
      <c r="U24" s="29">
        <v>29</v>
      </c>
      <c r="V24" s="7">
        <v>41780</v>
      </c>
      <c r="W24" s="30" t="s">
        <v>83</v>
      </c>
    </row>
    <row r="25" spans="18:23">
      <c r="R25" s="7">
        <v>41779</v>
      </c>
      <c r="S25" s="30" t="s">
        <v>83</v>
      </c>
      <c r="T25" s="7">
        <v>41787</v>
      </c>
      <c r="U25" s="29">
        <v>200</v>
      </c>
      <c r="V25" s="7">
        <v>41781</v>
      </c>
      <c r="W25" s="30" t="s">
        <v>83</v>
      </c>
    </row>
    <row r="26" spans="18:23">
      <c r="R26" s="7">
        <v>41780</v>
      </c>
      <c r="S26" s="30">
        <v>535</v>
      </c>
      <c r="T26" s="7">
        <v>41789</v>
      </c>
      <c r="U26" s="29">
        <v>151</v>
      </c>
      <c r="V26" s="7">
        <v>41782</v>
      </c>
      <c r="W26" s="30">
        <v>126</v>
      </c>
    </row>
    <row r="27" spans="18:23">
      <c r="R27" s="7">
        <v>41781</v>
      </c>
      <c r="S27" s="30">
        <v>489</v>
      </c>
      <c r="T27" s="7">
        <v>41792</v>
      </c>
      <c r="U27" s="29"/>
      <c r="V27" s="7">
        <v>41785</v>
      </c>
      <c r="W27" s="30">
        <v>121</v>
      </c>
    </row>
    <row r="28" spans="18:23">
      <c r="R28" s="7">
        <v>41782</v>
      </c>
      <c r="S28" s="30">
        <v>482</v>
      </c>
      <c r="T28" s="7">
        <v>41794</v>
      </c>
      <c r="U28" s="29"/>
      <c r="V28" s="7">
        <v>41786</v>
      </c>
      <c r="W28" s="30">
        <v>152</v>
      </c>
    </row>
    <row r="29" spans="18:23">
      <c r="R29" s="7">
        <v>41785</v>
      </c>
      <c r="S29" s="30" t="s">
        <v>83</v>
      </c>
      <c r="T29" s="7">
        <v>41796</v>
      </c>
      <c r="U29" s="29"/>
      <c r="V29" s="7">
        <v>41788</v>
      </c>
      <c r="W29" s="30">
        <v>125</v>
      </c>
    </row>
    <row r="30" spans="18:23">
      <c r="R30" s="7">
        <v>41786</v>
      </c>
      <c r="S30" s="30">
        <v>279</v>
      </c>
      <c r="T30" s="7">
        <v>41799</v>
      </c>
      <c r="U30" s="29"/>
      <c r="V30" s="7">
        <v>41789</v>
      </c>
      <c r="W30" s="30">
        <v>101</v>
      </c>
    </row>
    <row r="31" spans="18:23">
      <c r="R31" s="7">
        <v>41787</v>
      </c>
      <c r="S31" s="30">
        <v>340</v>
      </c>
      <c r="T31" s="7">
        <v>41801</v>
      </c>
      <c r="U31" s="29"/>
      <c r="V31" s="7">
        <v>41792</v>
      </c>
      <c r="W31" s="30"/>
    </row>
    <row r="32" spans="18:23">
      <c r="R32" s="7">
        <v>41788</v>
      </c>
      <c r="S32" s="30" t="s">
        <v>83</v>
      </c>
      <c r="T32" s="7">
        <v>41803</v>
      </c>
      <c r="U32" s="29"/>
      <c r="V32" s="7">
        <v>41793</v>
      </c>
      <c r="W32" s="30"/>
    </row>
    <row r="33" spans="18:23">
      <c r="R33" s="7">
        <v>41789</v>
      </c>
      <c r="S33" s="30">
        <v>204</v>
      </c>
      <c r="T33" s="7">
        <v>41806</v>
      </c>
      <c r="U33" s="29"/>
      <c r="V33" s="7">
        <v>41794</v>
      </c>
      <c r="W33" s="30"/>
    </row>
    <row r="34" spans="18:23">
      <c r="R34" s="7">
        <v>41792</v>
      </c>
      <c r="S34" s="30"/>
      <c r="T34" s="7">
        <v>41807</v>
      </c>
      <c r="U34" s="29"/>
      <c r="V34" s="7">
        <v>41795</v>
      </c>
      <c r="W34" s="30"/>
    </row>
    <row r="35" spans="18:23">
      <c r="R35" s="7">
        <v>41793</v>
      </c>
      <c r="S35" s="30"/>
      <c r="T35" s="7">
        <v>41808</v>
      </c>
      <c r="U35" s="29"/>
      <c r="V35" s="7">
        <v>41796</v>
      </c>
      <c r="W35" s="30"/>
    </row>
    <row r="36" spans="18:23">
      <c r="R36" s="7">
        <v>41794</v>
      </c>
      <c r="S36" s="30"/>
      <c r="T36" s="7">
        <v>41809</v>
      </c>
      <c r="U36" s="29"/>
      <c r="V36" s="7">
        <v>41799</v>
      </c>
      <c r="W36" s="30"/>
    </row>
    <row r="37" spans="18:23">
      <c r="R37" s="7">
        <v>41795</v>
      </c>
      <c r="S37" s="30"/>
      <c r="T37" s="7">
        <v>41810</v>
      </c>
      <c r="U37" s="29"/>
      <c r="V37" s="7">
        <v>41800</v>
      </c>
      <c r="W37" s="30"/>
    </row>
    <row r="38" spans="18:23">
      <c r="R38" s="7">
        <v>41796</v>
      </c>
      <c r="S38" s="30"/>
      <c r="T38" s="7">
        <v>41813</v>
      </c>
      <c r="U38" s="29"/>
      <c r="V38" s="7">
        <v>41801</v>
      </c>
      <c r="W38" s="30"/>
    </row>
    <row r="39" spans="18:23">
      <c r="R39" s="7">
        <v>41799</v>
      </c>
      <c r="S39" s="30"/>
      <c r="T39" s="7">
        <v>41815</v>
      </c>
      <c r="U39" s="29"/>
      <c r="V39" s="7">
        <v>41802</v>
      </c>
      <c r="W39" s="30"/>
    </row>
    <row r="40" spans="18:23">
      <c r="R40" s="7">
        <v>41800</v>
      </c>
      <c r="S40" s="30"/>
      <c r="V40" s="7">
        <v>41803</v>
      </c>
      <c r="W40" s="30"/>
    </row>
    <row r="41" spans="18:23">
      <c r="R41" s="7">
        <v>41801</v>
      </c>
      <c r="S41" s="30"/>
      <c r="V41" s="7">
        <v>41806</v>
      </c>
      <c r="W41" s="30"/>
    </row>
    <row r="42" spans="18:23">
      <c r="R42" s="7">
        <v>41802</v>
      </c>
      <c r="S42" s="30"/>
      <c r="V42" s="7">
        <v>41807</v>
      </c>
      <c r="W42" s="30"/>
    </row>
    <row r="43" spans="18:23">
      <c r="R43" s="7">
        <v>41803</v>
      </c>
      <c r="S43" s="30"/>
      <c r="V43" s="7">
        <v>41808</v>
      </c>
      <c r="W43" s="30"/>
    </row>
    <row r="44" spans="18:23">
      <c r="R44" s="7">
        <v>41806</v>
      </c>
      <c r="S44" s="30"/>
      <c r="V44" s="7">
        <v>41809</v>
      </c>
      <c r="W44" s="30"/>
    </row>
    <row r="45" spans="18:23">
      <c r="R45" s="7">
        <v>41807</v>
      </c>
      <c r="S45" s="30"/>
      <c r="V45" s="7">
        <v>41810</v>
      </c>
      <c r="W45" s="30"/>
    </row>
    <row r="46" spans="18:23">
      <c r="R46" s="7">
        <v>41808</v>
      </c>
      <c r="S46" s="30"/>
      <c r="V46" s="7">
        <v>41813</v>
      </c>
      <c r="W46" s="30"/>
    </row>
    <row r="47" spans="18:23">
      <c r="R47" s="7">
        <v>41809</v>
      </c>
      <c r="S47" s="30"/>
      <c r="V47" s="7">
        <v>41814</v>
      </c>
      <c r="W47" s="30"/>
    </row>
    <row r="48" spans="18:23">
      <c r="R48" s="7">
        <v>41810</v>
      </c>
      <c r="S48" s="30"/>
      <c r="V48" s="7">
        <v>41815</v>
      </c>
      <c r="W48" s="30"/>
    </row>
    <row r="49" spans="18:23">
      <c r="R49" s="7">
        <v>41813</v>
      </c>
      <c r="S49" s="30"/>
      <c r="V49" s="7">
        <v>41816</v>
      </c>
      <c r="W49" s="30"/>
    </row>
    <row r="50" spans="18:23">
      <c r="R50" s="7">
        <v>41815</v>
      </c>
      <c r="S50" s="30"/>
      <c r="V50" s="7">
        <v>41817</v>
      </c>
      <c r="W50" s="30"/>
    </row>
    <row r="51" spans="18:23">
      <c r="R51" s="7">
        <v>41817</v>
      </c>
      <c r="S51" s="30"/>
    </row>
  </sheetData>
  <mergeCells count="3">
    <mergeCell ref="R8:S9"/>
    <mergeCell ref="V8:W9"/>
    <mergeCell ref="T8:U9"/>
  </mergeCells>
  <phoneticPr fontId="9" type="noConversion"/>
  <pageMargins left="0.75" right="0.75" top="1" bottom="1" header="0.5" footer="0.5"/>
  <pageSetup scale="6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ESPdon</vt:lpstr>
      <vt:lpstr>ESPdennis</vt:lpstr>
      <vt:lpstr>ESPjake</vt:lpstr>
      <vt:lpstr>ESProman</vt:lpstr>
      <vt:lpstr>Combined Time Series</vt:lpstr>
    </vt:vector>
  </TitlesOfParts>
  <Company>Northeastern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 Edson</dc:creator>
  <cp:lastModifiedBy>Bruce Keafer</cp:lastModifiedBy>
  <cp:lastPrinted>2014-05-30T20:35:46Z</cp:lastPrinted>
  <dcterms:created xsi:type="dcterms:W3CDTF">2014-05-06T19:25:50Z</dcterms:created>
  <dcterms:modified xsi:type="dcterms:W3CDTF">2014-05-30T21:50:58Z</dcterms:modified>
</cp:coreProperties>
</file>