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s\Documents\Pioneer-SPIROPA\AR29\"/>
    </mc:Choice>
  </mc:AlternateContent>
  <bookViews>
    <workbookView xWindow="3060" yWindow="465" windowWidth="21585" windowHeight="13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7" i="1" l="1"/>
  <c r="M803" i="1" l="1"/>
  <c r="M516" i="1"/>
  <c r="M515" i="1"/>
  <c r="M528" i="1" l="1"/>
  <c r="M529" i="1"/>
  <c r="P529" i="1" s="1"/>
  <c r="M530" i="1"/>
  <c r="P530" i="1" s="1"/>
  <c r="M531" i="1"/>
  <c r="P531" i="1" s="1"/>
  <c r="M532" i="1"/>
  <c r="P532" i="1" s="1"/>
  <c r="M533" i="1"/>
  <c r="P533" i="1" s="1"/>
  <c r="M534" i="1"/>
  <c r="P534" i="1" s="1"/>
  <c r="M527" i="1"/>
  <c r="M537" i="1"/>
  <c r="P537" i="1" s="1"/>
  <c r="M538" i="1"/>
  <c r="P538" i="1" s="1"/>
  <c r="M539" i="1"/>
  <c r="P539" i="1" s="1"/>
  <c r="M540" i="1"/>
  <c r="M541" i="1"/>
  <c r="M542" i="1"/>
  <c r="M543" i="1"/>
  <c r="P543" i="1" s="1"/>
  <c r="M536" i="1"/>
  <c r="P536" i="1" s="1"/>
  <c r="M546" i="1"/>
  <c r="P546" i="1" s="1"/>
  <c r="M547" i="1"/>
  <c r="P547" i="1" s="1"/>
  <c r="M548" i="1"/>
  <c r="P548" i="1" s="1"/>
  <c r="M549" i="1"/>
  <c r="P549" i="1" s="1"/>
  <c r="M550" i="1"/>
  <c r="M551" i="1"/>
  <c r="M552" i="1"/>
  <c r="P552" i="1" s="1"/>
  <c r="M553" i="1"/>
  <c r="P553" i="1" s="1"/>
  <c r="M545" i="1"/>
  <c r="M518" i="1"/>
  <c r="M510" i="1"/>
  <c r="P510" i="1" s="1"/>
  <c r="M511" i="1"/>
  <c r="P511" i="1" s="1"/>
  <c r="M512" i="1"/>
  <c r="P512" i="1" s="1"/>
  <c r="M513" i="1"/>
  <c r="M514" i="1"/>
  <c r="M509" i="1"/>
  <c r="P509" i="1" s="1"/>
  <c r="M501" i="1"/>
  <c r="M502" i="1"/>
  <c r="M503" i="1"/>
  <c r="N503" i="1" s="1"/>
  <c r="M504" i="1"/>
  <c r="M505" i="1"/>
  <c r="M506" i="1"/>
  <c r="P506" i="1" s="1"/>
  <c r="M507" i="1"/>
  <c r="P507" i="1" s="1"/>
  <c r="M500" i="1"/>
  <c r="M492" i="1"/>
  <c r="M493" i="1"/>
  <c r="P493" i="1" s="1"/>
  <c r="M494" i="1"/>
  <c r="M495" i="1"/>
  <c r="P495" i="1" s="1"/>
  <c r="M496" i="1"/>
  <c r="M497" i="1"/>
  <c r="P497" i="1" s="1"/>
  <c r="M498" i="1"/>
  <c r="P498" i="1" s="1"/>
  <c r="M491" i="1"/>
  <c r="M483" i="1"/>
  <c r="M484" i="1"/>
  <c r="P484" i="1" s="1"/>
  <c r="M485" i="1"/>
  <c r="P485" i="1" s="1"/>
  <c r="M486" i="1"/>
  <c r="P486" i="1" s="1"/>
  <c r="M487" i="1"/>
  <c r="M488" i="1"/>
  <c r="P488" i="1" s="1"/>
  <c r="M489" i="1"/>
  <c r="P489" i="1" s="1"/>
  <c r="M482" i="1"/>
  <c r="M474" i="1"/>
  <c r="P474" i="1" s="1"/>
  <c r="M475" i="1"/>
  <c r="M476" i="1"/>
  <c r="P476" i="1" s="1"/>
  <c r="M477" i="1"/>
  <c r="P477" i="1" s="1"/>
  <c r="M478" i="1"/>
  <c r="P478" i="1" s="1"/>
  <c r="M479" i="1"/>
  <c r="M480" i="1"/>
  <c r="M473" i="1"/>
  <c r="M466" i="1"/>
  <c r="P466" i="1" s="1"/>
  <c r="M467" i="1"/>
  <c r="N467" i="1" s="1"/>
  <c r="M468" i="1"/>
  <c r="M469" i="1"/>
  <c r="M470" i="1"/>
  <c r="P470" i="1" s="1"/>
  <c r="M471" i="1"/>
  <c r="M465" i="1"/>
  <c r="M457" i="1"/>
  <c r="P457" i="1" s="1"/>
  <c r="M458" i="1"/>
  <c r="P458" i="1" s="1"/>
  <c r="M459" i="1"/>
  <c r="M460" i="1"/>
  <c r="P460" i="1" s="1"/>
  <c r="M461" i="1"/>
  <c r="P461" i="1" s="1"/>
  <c r="M462" i="1"/>
  <c r="P462" i="1" s="1"/>
  <c r="M463" i="1"/>
  <c r="P463" i="1" s="1"/>
  <c r="M456" i="1"/>
  <c r="P456" i="1" s="1"/>
  <c r="L465" i="1"/>
  <c r="L466" i="1"/>
  <c r="L467" i="1"/>
  <c r="L468" i="1"/>
  <c r="L469" i="1"/>
  <c r="L471" i="1"/>
  <c r="L473" i="1"/>
  <c r="L474" i="1"/>
  <c r="L475" i="1"/>
  <c r="L476" i="1"/>
  <c r="L477" i="1"/>
  <c r="N477" i="1" s="1"/>
  <c r="L478" i="1"/>
  <c r="L479" i="1"/>
  <c r="L482" i="1"/>
  <c r="L483" i="1"/>
  <c r="L484" i="1"/>
  <c r="L485" i="1"/>
  <c r="L486" i="1"/>
  <c r="L487" i="1"/>
  <c r="L488" i="1"/>
  <c r="L491" i="1"/>
  <c r="L492" i="1"/>
  <c r="N492" i="1" s="1"/>
  <c r="L493" i="1"/>
  <c r="N493" i="1" s="1"/>
  <c r="L494" i="1"/>
  <c r="L495" i="1"/>
  <c r="L496" i="1"/>
  <c r="L497" i="1"/>
  <c r="N497" i="1" s="1"/>
  <c r="L500" i="1"/>
  <c r="L501" i="1"/>
  <c r="L502" i="1"/>
  <c r="L503" i="1"/>
  <c r="L504" i="1"/>
  <c r="L505" i="1"/>
  <c r="L506" i="1"/>
  <c r="M288" i="1"/>
  <c r="M279" i="1"/>
  <c r="P279" i="1" s="1"/>
  <c r="M280" i="1"/>
  <c r="M281" i="1"/>
  <c r="P281" i="1" s="1"/>
  <c r="M282" i="1"/>
  <c r="P282" i="1" s="1"/>
  <c r="M283" i="1"/>
  <c r="P283" i="1" s="1"/>
  <c r="M284" i="1"/>
  <c r="M285" i="1"/>
  <c r="M286" i="1"/>
  <c r="P286" i="1" s="1"/>
  <c r="M278" i="1"/>
  <c r="P278" i="1" s="1"/>
  <c r="M240" i="1"/>
  <c r="P240" i="1" s="1"/>
  <c r="M241" i="1"/>
  <c r="P241" i="1" s="1"/>
  <c r="M242" i="1"/>
  <c r="M243" i="1"/>
  <c r="M244" i="1"/>
  <c r="P244" i="1" s="1"/>
  <c r="M245" i="1"/>
  <c r="P245" i="1" s="1"/>
  <c r="M246" i="1"/>
  <c r="P246" i="1" s="1"/>
  <c r="M247" i="1"/>
  <c r="M239" i="1"/>
  <c r="L239" i="1"/>
  <c r="L240" i="1"/>
  <c r="L241" i="1"/>
  <c r="L242" i="1"/>
  <c r="L243" i="1"/>
  <c r="L244" i="1"/>
  <c r="L245" i="1"/>
  <c r="L246" i="1"/>
  <c r="L247" i="1"/>
  <c r="M154" i="1"/>
  <c r="P154" i="1" s="1"/>
  <c r="M155" i="1"/>
  <c r="P155" i="1" s="1"/>
  <c r="M156" i="1"/>
  <c r="M157" i="1"/>
  <c r="M158" i="1"/>
  <c r="M159" i="1"/>
  <c r="M160" i="1"/>
  <c r="M161" i="1"/>
  <c r="M162" i="1"/>
  <c r="M153" i="1"/>
  <c r="P153" i="1" s="1"/>
  <c r="M143" i="1"/>
  <c r="P143" i="1" s="1"/>
  <c r="M144" i="1"/>
  <c r="P144" i="1" s="1"/>
  <c r="M145" i="1"/>
  <c r="P145" i="1" s="1"/>
  <c r="M146" i="1"/>
  <c r="M147" i="1"/>
  <c r="P147" i="1" s="1"/>
  <c r="M148" i="1"/>
  <c r="P148" i="1" s="1"/>
  <c r="M149" i="1"/>
  <c r="P149" i="1" s="1"/>
  <c r="M150" i="1"/>
  <c r="P150" i="1" s="1"/>
  <c r="M151" i="1"/>
  <c r="P151" i="1" s="1"/>
  <c r="M142" i="1"/>
  <c r="P142" i="1" s="1"/>
  <c r="M133" i="1"/>
  <c r="P133" i="1" s="1"/>
  <c r="M134" i="1"/>
  <c r="P134" i="1" s="1"/>
  <c r="M135" i="1"/>
  <c r="P135" i="1" s="1"/>
  <c r="M136" i="1"/>
  <c r="P136" i="1" s="1"/>
  <c r="M137" i="1"/>
  <c r="P137" i="1" s="1"/>
  <c r="M138" i="1"/>
  <c r="M139" i="1"/>
  <c r="P139" i="1" s="1"/>
  <c r="M140" i="1"/>
  <c r="M132" i="1"/>
  <c r="P132" i="1" s="1"/>
  <c r="M124" i="1"/>
  <c r="P124" i="1" s="1"/>
  <c r="M125" i="1"/>
  <c r="M126" i="1"/>
  <c r="M127" i="1"/>
  <c r="P127" i="1" s="1"/>
  <c r="M128" i="1"/>
  <c r="P128" i="1" s="1"/>
  <c r="M129" i="1"/>
  <c r="M130" i="1"/>
  <c r="M123" i="1"/>
  <c r="M115" i="1"/>
  <c r="M116" i="1"/>
  <c r="P116" i="1" s="1"/>
  <c r="M117" i="1"/>
  <c r="P117" i="1" s="1"/>
  <c r="M118" i="1"/>
  <c r="M119" i="1"/>
  <c r="M120" i="1"/>
  <c r="P120" i="1" s="1"/>
  <c r="M121" i="1"/>
  <c r="P121" i="1" s="1"/>
  <c r="M114" i="1"/>
  <c r="M104" i="1"/>
  <c r="P104" i="1" s="1"/>
  <c r="M105" i="1"/>
  <c r="P105" i="1" s="1"/>
  <c r="M106" i="1"/>
  <c r="P106" i="1" s="1"/>
  <c r="M107" i="1"/>
  <c r="P107" i="1" s="1"/>
  <c r="M108" i="1"/>
  <c r="P108" i="1" s="1"/>
  <c r="M109" i="1"/>
  <c r="M110" i="1"/>
  <c r="M111" i="1"/>
  <c r="P111" i="1" s="1"/>
  <c r="M112" i="1"/>
  <c r="P112" i="1" s="1"/>
  <c r="M103" i="1"/>
  <c r="P103" i="1" s="1"/>
  <c r="M94" i="1"/>
  <c r="M95" i="1"/>
  <c r="P95" i="1" s="1"/>
  <c r="M96" i="1"/>
  <c r="P96" i="1" s="1"/>
  <c r="M97" i="1"/>
  <c r="P97" i="1" s="1"/>
  <c r="M98" i="1"/>
  <c r="M99" i="1"/>
  <c r="P99" i="1" s="1"/>
  <c r="M100" i="1"/>
  <c r="P100" i="1" s="1"/>
  <c r="M101" i="1"/>
  <c r="P101" i="1" s="1"/>
  <c r="M93" i="1"/>
  <c r="M84" i="1"/>
  <c r="P84" i="1" s="1"/>
  <c r="M85" i="1"/>
  <c r="P85" i="1" s="1"/>
  <c r="M86" i="1"/>
  <c r="P86" i="1" s="1"/>
  <c r="M87" i="1"/>
  <c r="P87" i="1" s="1"/>
  <c r="M88" i="1"/>
  <c r="M89" i="1"/>
  <c r="P89" i="1" s="1"/>
  <c r="M90" i="1"/>
  <c r="P90" i="1" s="1"/>
  <c r="M91" i="1"/>
  <c r="M83" i="1"/>
  <c r="P83" i="1" s="1"/>
  <c r="M75" i="1"/>
  <c r="P75" i="1" s="1"/>
  <c r="M76" i="1"/>
  <c r="P76" i="1" s="1"/>
  <c r="M77" i="1"/>
  <c r="P77" i="1" s="1"/>
  <c r="M78" i="1"/>
  <c r="P78" i="1" s="1"/>
  <c r="M79" i="1"/>
  <c r="P79" i="1" s="1"/>
  <c r="M80" i="1"/>
  <c r="P80" i="1" s="1"/>
  <c r="M81" i="1"/>
  <c r="M74" i="1"/>
  <c r="N74" i="1" s="1"/>
  <c r="M66" i="1"/>
  <c r="P66" i="1" s="1"/>
  <c r="M67" i="1"/>
  <c r="P67" i="1" s="1"/>
  <c r="M68" i="1"/>
  <c r="P68" i="1" s="1"/>
  <c r="M69" i="1"/>
  <c r="P69" i="1" s="1"/>
  <c r="M70" i="1"/>
  <c r="P70" i="1" s="1"/>
  <c r="M71" i="1"/>
  <c r="P71" i="1" s="1"/>
  <c r="M72" i="1"/>
  <c r="P72" i="1" s="1"/>
  <c r="M65" i="1"/>
  <c r="P65" i="1" s="1"/>
  <c r="M57" i="1"/>
  <c r="P57" i="1" s="1"/>
  <c r="M58" i="1"/>
  <c r="M59" i="1"/>
  <c r="P59" i="1" s="1"/>
  <c r="M60" i="1"/>
  <c r="P60" i="1" s="1"/>
  <c r="M61" i="1"/>
  <c r="P61" i="1" s="1"/>
  <c r="M62" i="1"/>
  <c r="M63" i="1"/>
  <c r="M56" i="1"/>
  <c r="P56" i="1" s="1"/>
  <c r="L57" i="1"/>
  <c r="L58" i="1"/>
  <c r="L59" i="1"/>
  <c r="N59" i="1" s="1"/>
  <c r="L60" i="1"/>
  <c r="L61" i="1"/>
  <c r="L62" i="1"/>
  <c r="L63" i="1"/>
  <c r="N63" i="1" s="1"/>
  <c r="L65" i="1"/>
  <c r="L66" i="1"/>
  <c r="N66" i="1" s="1"/>
  <c r="L67" i="1"/>
  <c r="N67" i="1" s="1"/>
  <c r="L68" i="1"/>
  <c r="L69" i="1"/>
  <c r="L70" i="1"/>
  <c r="N70" i="1" s="1"/>
  <c r="L71" i="1"/>
  <c r="N71" i="1" s="1"/>
  <c r="L74" i="1"/>
  <c r="L75" i="1"/>
  <c r="N75" i="1" s="1"/>
  <c r="L76" i="1"/>
  <c r="N76" i="1" s="1"/>
  <c r="L77" i="1"/>
  <c r="L78" i="1"/>
  <c r="L79" i="1"/>
  <c r="N79" i="1" s="1"/>
  <c r="L80" i="1"/>
  <c r="N80" i="1" s="1"/>
  <c r="L81" i="1"/>
  <c r="L83" i="1"/>
  <c r="L84" i="1"/>
  <c r="L85" i="1"/>
  <c r="L86" i="1"/>
  <c r="L87" i="1"/>
  <c r="L88" i="1"/>
  <c r="L90" i="1"/>
  <c r="L93" i="1"/>
  <c r="L94" i="1"/>
  <c r="L95" i="1"/>
  <c r="N95" i="1" s="1"/>
  <c r="L96" i="1"/>
  <c r="L97" i="1"/>
  <c r="L98" i="1"/>
  <c r="L99" i="1"/>
  <c r="N99" i="1" s="1"/>
  <c r="L103" i="1"/>
  <c r="L104" i="1"/>
  <c r="L105" i="1"/>
  <c r="L106" i="1"/>
  <c r="L107" i="1"/>
  <c r="L108" i="1"/>
  <c r="L109" i="1"/>
  <c r="L110" i="1"/>
  <c r="L111" i="1"/>
  <c r="L114" i="1"/>
  <c r="L115" i="1"/>
  <c r="L116" i="1"/>
  <c r="L117" i="1"/>
  <c r="L118" i="1"/>
  <c r="L119" i="1"/>
  <c r="L120" i="1"/>
  <c r="L123" i="1"/>
  <c r="L124" i="1"/>
  <c r="L125" i="1"/>
  <c r="L126" i="1"/>
  <c r="L127" i="1"/>
  <c r="L129" i="1"/>
  <c r="N129" i="1" s="1"/>
  <c r="L132" i="1"/>
  <c r="L133" i="1"/>
  <c r="L134" i="1"/>
  <c r="L135" i="1"/>
  <c r="L136" i="1"/>
  <c r="L137" i="1"/>
  <c r="L138" i="1"/>
  <c r="L139" i="1"/>
  <c r="L140" i="1"/>
  <c r="L142" i="1"/>
  <c r="L143" i="1"/>
  <c r="L144" i="1"/>
  <c r="L145" i="1"/>
  <c r="L146" i="1"/>
  <c r="L147" i="1"/>
  <c r="L148" i="1"/>
  <c r="L149" i="1"/>
  <c r="L150" i="1"/>
  <c r="L151" i="1"/>
  <c r="L153" i="1"/>
  <c r="L154" i="1"/>
  <c r="L155" i="1"/>
  <c r="L156" i="1"/>
  <c r="N156" i="1" s="1"/>
  <c r="L157" i="1"/>
  <c r="L158" i="1"/>
  <c r="L159" i="1"/>
  <c r="L160" i="1"/>
  <c r="N160" i="1" s="1"/>
  <c r="L164" i="1"/>
  <c r="L165" i="1"/>
  <c r="N485" i="1" l="1"/>
  <c r="N471" i="1"/>
  <c r="N142" i="1"/>
  <c r="N494" i="1"/>
  <c r="N488" i="1"/>
  <c r="N484" i="1"/>
  <c r="N476" i="1"/>
  <c r="N502" i="1"/>
  <c r="N239" i="1"/>
  <c r="N491" i="1"/>
  <c r="N505" i="1"/>
  <c r="N501" i="1"/>
  <c r="N247" i="1"/>
  <c r="P247" i="1"/>
  <c r="N243" i="1"/>
  <c r="P243" i="1"/>
  <c r="N479" i="1"/>
  <c r="P479" i="1"/>
  <c r="N496" i="1"/>
  <c r="P496" i="1"/>
  <c r="N115" i="1"/>
  <c r="N466" i="1"/>
  <c r="N474" i="1"/>
  <c r="N487" i="1"/>
  <c r="P487" i="1"/>
  <c r="N483" i="1"/>
  <c r="N500" i="1"/>
  <c r="N504" i="1"/>
  <c r="N506" i="1"/>
  <c r="N475" i="1"/>
  <c r="P475" i="1"/>
  <c r="N62" i="1"/>
  <c r="P62" i="1"/>
  <c r="N58" i="1"/>
  <c r="P58" i="1"/>
  <c r="N81" i="1"/>
  <c r="N93" i="1"/>
  <c r="P93" i="1"/>
  <c r="N98" i="1"/>
  <c r="P98" i="1"/>
  <c r="N94" i="1"/>
  <c r="P94" i="1"/>
  <c r="N465" i="1"/>
  <c r="P465" i="1"/>
  <c r="N468" i="1"/>
  <c r="N473" i="1"/>
  <c r="P473" i="1"/>
  <c r="N478" i="1"/>
  <c r="N482" i="1"/>
  <c r="P482" i="1"/>
  <c r="N486" i="1"/>
  <c r="N96" i="1"/>
  <c r="N117" i="1"/>
  <c r="N123" i="1"/>
  <c r="N138" i="1"/>
  <c r="N153" i="1"/>
  <c r="N159" i="1"/>
  <c r="N60" i="1"/>
  <c r="N68" i="1"/>
  <c r="N90" i="1"/>
  <c r="N86" i="1"/>
  <c r="N97" i="1"/>
  <c r="N149" i="1"/>
  <c r="N145" i="1"/>
  <c r="N127" i="1"/>
  <c r="N134" i="1"/>
  <c r="N155" i="1"/>
  <c r="N78" i="1"/>
  <c r="N85" i="1"/>
  <c r="N119" i="1"/>
  <c r="N148" i="1"/>
  <c r="N144" i="1"/>
  <c r="N157" i="1"/>
  <c r="N77" i="1"/>
  <c r="N124" i="1"/>
  <c r="N139" i="1"/>
  <c r="N135" i="1"/>
  <c r="N244" i="1"/>
  <c r="N240" i="1"/>
  <c r="N65" i="1"/>
  <c r="N69" i="1"/>
  <c r="N110" i="1"/>
  <c r="N106" i="1"/>
  <c r="N105" i="1"/>
  <c r="N116" i="1"/>
  <c r="N495" i="1"/>
  <c r="N88" i="1"/>
  <c r="N84" i="1"/>
  <c r="N108" i="1"/>
  <c r="N104" i="1"/>
  <c r="N126" i="1"/>
  <c r="N132" i="1"/>
  <c r="N137" i="1"/>
  <c r="N133" i="1"/>
  <c r="N151" i="1"/>
  <c r="N147" i="1"/>
  <c r="N143" i="1"/>
  <c r="N246" i="1"/>
  <c r="N242" i="1"/>
  <c r="N109" i="1"/>
  <c r="N120" i="1"/>
  <c r="N158" i="1"/>
  <c r="N154" i="1"/>
  <c r="N61" i="1"/>
  <c r="N57" i="1"/>
  <c r="N87" i="1"/>
  <c r="N111" i="1"/>
  <c r="N107" i="1"/>
  <c r="N114" i="1"/>
  <c r="N118" i="1"/>
  <c r="N125" i="1"/>
  <c r="N140" i="1"/>
  <c r="N136" i="1"/>
  <c r="N150" i="1"/>
  <c r="N146" i="1"/>
  <c r="N245" i="1"/>
  <c r="N241" i="1"/>
  <c r="N469" i="1"/>
  <c r="N103" i="1"/>
  <c r="N83" i="1"/>
  <c r="M856" i="1"/>
  <c r="M857" i="1"/>
  <c r="M858" i="1"/>
  <c r="M859" i="1"/>
  <c r="M860" i="1"/>
  <c r="M861" i="1"/>
  <c r="M862" i="1"/>
  <c r="M855" i="1"/>
  <c r="M664" i="1"/>
  <c r="P664" i="1" s="1"/>
  <c r="L664" i="1"/>
  <c r="L665" i="1"/>
  <c r="L666" i="1"/>
  <c r="N664" i="1" l="1"/>
  <c r="M1034" i="1"/>
  <c r="M1035" i="1"/>
  <c r="M1036" i="1"/>
  <c r="M1037" i="1"/>
  <c r="M1038" i="1"/>
  <c r="M1039" i="1"/>
  <c r="M1033" i="1"/>
  <c r="M1026" i="1"/>
  <c r="M1027" i="1"/>
  <c r="M1028" i="1"/>
  <c r="M1029" i="1"/>
  <c r="M1030" i="1"/>
  <c r="M1031" i="1"/>
  <c r="M1025" i="1"/>
  <c r="M1018" i="1"/>
  <c r="M1019" i="1"/>
  <c r="M1020" i="1"/>
  <c r="M1021" i="1"/>
  <c r="M1022" i="1"/>
  <c r="M1023" i="1"/>
  <c r="M1017" i="1"/>
  <c r="M1009" i="1"/>
  <c r="M1010" i="1"/>
  <c r="M1011" i="1"/>
  <c r="M1012" i="1"/>
  <c r="M1013" i="1"/>
  <c r="M1014" i="1"/>
  <c r="M1015" i="1"/>
  <c r="M1008" i="1"/>
  <c r="M1000" i="1"/>
  <c r="M1001" i="1"/>
  <c r="M1002" i="1"/>
  <c r="M1003" i="1"/>
  <c r="M1004" i="1"/>
  <c r="M1005" i="1"/>
  <c r="M1006" i="1"/>
  <c r="M999" i="1"/>
  <c r="M991" i="1"/>
  <c r="M992" i="1"/>
  <c r="M993" i="1"/>
  <c r="M994" i="1"/>
  <c r="M995" i="1"/>
  <c r="M996" i="1"/>
  <c r="M997" i="1"/>
  <c r="M990" i="1"/>
  <c r="M982" i="1"/>
  <c r="M983" i="1"/>
  <c r="M984" i="1"/>
  <c r="M985" i="1"/>
  <c r="M986" i="1"/>
  <c r="M987" i="1"/>
  <c r="M988" i="1"/>
  <c r="M981" i="1"/>
  <c r="M973" i="1"/>
  <c r="M974" i="1"/>
  <c r="M975" i="1"/>
  <c r="M976" i="1"/>
  <c r="M977" i="1"/>
  <c r="M978" i="1"/>
  <c r="M979" i="1"/>
  <c r="M972" i="1"/>
  <c r="M964" i="1"/>
  <c r="M965" i="1"/>
  <c r="M966" i="1"/>
  <c r="M967" i="1"/>
  <c r="M968" i="1"/>
  <c r="M969" i="1"/>
  <c r="M970" i="1"/>
  <c r="M963" i="1"/>
  <c r="M955" i="1"/>
  <c r="M956" i="1"/>
  <c r="M957" i="1"/>
  <c r="M958" i="1"/>
  <c r="M959" i="1"/>
  <c r="M960" i="1"/>
  <c r="M961" i="1"/>
  <c r="M954" i="1"/>
  <c r="M944" i="1"/>
  <c r="M945" i="1"/>
  <c r="M946" i="1"/>
  <c r="M947" i="1"/>
  <c r="M948" i="1"/>
  <c r="M949" i="1"/>
  <c r="M950" i="1"/>
  <c r="M951" i="1"/>
  <c r="M952" i="1"/>
  <c r="M943" i="1"/>
  <c r="M934" i="1"/>
  <c r="M935" i="1"/>
  <c r="M936" i="1"/>
  <c r="M937" i="1"/>
  <c r="M938" i="1"/>
  <c r="M939" i="1"/>
  <c r="M940" i="1"/>
  <c r="M941" i="1"/>
  <c r="M933" i="1"/>
  <c r="M926" i="1"/>
  <c r="M927" i="1"/>
  <c r="M928" i="1"/>
  <c r="M929" i="1"/>
  <c r="M930" i="1"/>
  <c r="M931" i="1"/>
  <c r="M925" i="1"/>
  <c r="M917" i="1"/>
  <c r="M918" i="1"/>
  <c r="M919" i="1"/>
  <c r="M920" i="1"/>
  <c r="M921" i="1"/>
  <c r="M922" i="1"/>
  <c r="M923" i="1"/>
  <c r="M916" i="1"/>
  <c r="M908" i="1"/>
  <c r="M909" i="1"/>
  <c r="M910" i="1"/>
  <c r="M911" i="1"/>
  <c r="M912" i="1"/>
  <c r="M913" i="1"/>
  <c r="M914" i="1"/>
  <c r="M907" i="1"/>
  <c r="M900" i="1"/>
  <c r="M901" i="1"/>
  <c r="M902" i="1"/>
  <c r="M903" i="1"/>
  <c r="M904" i="1"/>
  <c r="M905" i="1"/>
  <c r="M899" i="1"/>
  <c r="M892" i="1"/>
  <c r="M893" i="1"/>
  <c r="M894" i="1"/>
  <c r="M895" i="1"/>
  <c r="M896" i="1"/>
  <c r="M897" i="1"/>
  <c r="M891" i="1"/>
  <c r="M883" i="1"/>
  <c r="M884" i="1"/>
  <c r="M885" i="1"/>
  <c r="M886" i="1"/>
  <c r="M887" i="1"/>
  <c r="M888" i="1"/>
  <c r="M889" i="1"/>
  <c r="M882" i="1"/>
  <c r="M874" i="1"/>
  <c r="M875" i="1"/>
  <c r="M876" i="1"/>
  <c r="M877" i="1"/>
  <c r="M878" i="1"/>
  <c r="M879" i="1"/>
  <c r="M880" i="1"/>
  <c r="M873" i="1"/>
  <c r="M865" i="1"/>
  <c r="M866" i="1"/>
  <c r="M867" i="1"/>
  <c r="M868" i="1"/>
  <c r="M869" i="1"/>
  <c r="M870" i="1"/>
  <c r="M871" i="1"/>
  <c r="M864" i="1"/>
  <c r="M846" i="1"/>
  <c r="M847" i="1"/>
  <c r="M848" i="1"/>
  <c r="M849" i="1"/>
  <c r="M850" i="1"/>
  <c r="M851" i="1"/>
  <c r="M852" i="1"/>
  <c r="M853" i="1"/>
  <c r="M845" i="1"/>
  <c r="M837" i="1"/>
  <c r="M838" i="1"/>
  <c r="M839" i="1"/>
  <c r="M840" i="1"/>
  <c r="M841" i="1"/>
  <c r="M842" i="1"/>
  <c r="M843" i="1"/>
  <c r="M836" i="1"/>
  <c r="M825" i="1"/>
  <c r="M826" i="1"/>
  <c r="M827" i="1"/>
  <c r="M828" i="1"/>
  <c r="M829" i="1"/>
  <c r="M830" i="1"/>
  <c r="M831" i="1"/>
  <c r="M832" i="1"/>
  <c r="M833" i="1"/>
  <c r="M834" i="1"/>
  <c r="M824" i="1"/>
  <c r="M816" i="1"/>
  <c r="M817" i="1"/>
  <c r="M818" i="1"/>
  <c r="M819" i="1"/>
  <c r="M820" i="1"/>
  <c r="M821" i="1"/>
  <c r="M822" i="1"/>
  <c r="M815" i="1"/>
  <c r="M806" i="1"/>
  <c r="P806" i="1" s="1"/>
  <c r="M807" i="1"/>
  <c r="P807" i="1" s="1"/>
  <c r="M808" i="1"/>
  <c r="P808" i="1" s="1"/>
  <c r="M809" i="1"/>
  <c r="P809" i="1" s="1"/>
  <c r="M810" i="1"/>
  <c r="P810" i="1" s="1"/>
  <c r="M811" i="1"/>
  <c r="M812" i="1"/>
  <c r="P812" i="1" s="1"/>
  <c r="M813" i="1"/>
  <c r="P813" i="1" s="1"/>
  <c r="M805" i="1"/>
  <c r="P805" i="1" s="1"/>
  <c r="M797" i="1"/>
  <c r="M798" i="1"/>
  <c r="M799" i="1"/>
  <c r="M800" i="1"/>
  <c r="M801" i="1"/>
  <c r="M802" i="1"/>
  <c r="M796" i="1"/>
  <c r="M787" i="1"/>
  <c r="M788" i="1"/>
  <c r="P788" i="1" s="1"/>
  <c r="M789" i="1"/>
  <c r="P789" i="1" s="1"/>
  <c r="M790" i="1"/>
  <c r="P790" i="1" s="1"/>
  <c r="M791" i="1"/>
  <c r="P791" i="1" s="1"/>
  <c r="M792" i="1"/>
  <c r="P792" i="1" s="1"/>
  <c r="M793" i="1"/>
  <c r="P793" i="1" s="1"/>
  <c r="M794" i="1"/>
  <c r="P794" i="1" s="1"/>
  <c r="M786" i="1"/>
  <c r="P786" i="1" s="1"/>
  <c r="M778" i="1"/>
  <c r="M779" i="1"/>
  <c r="M780" i="1"/>
  <c r="M781" i="1"/>
  <c r="M782" i="1"/>
  <c r="M783" i="1"/>
  <c r="M784" i="1"/>
  <c r="M777" i="1"/>
  <c r="M769" i="1"/>
  <c r="P769" i="1" s="1"/>
  <c r="M770" i="1"/>
  <c r="P770" i="1" s="1"/>
  <c r="M771" i="1"/>
  <c r="P771" i="1" s="1"/>
  <c r="M772" i="1"/>
  <c r="M773" i="1"/>
  <c r="P773" i="1" s="1"/>
  <c r="M774" i="1"/>
  <c r="P774" i="1" s="1"/>
  <c r="M775" i="1"/>
  <c r="P775" i="1" s="1"/>
  <c r="M768" i="1"/>
  <c r="P768" i="1" s="1"/>
  <c r="M760" i="1"/>
  <c r="M761" i="1"/>
  <c r="M762" i="1"/>
  <c r="M763" i="1"/>
  <c r="M764" i="1"/>
  <c r="M765" i="1"/>
  <c r="M766" i="1"/>
  <c r="M759" i="1"/>
  <c r="M751" i="1"/>
  <c r="P751" i="1" s="1"/>
  <c r="M752" i="1"/>
  <c r="P752" i="1" s="1"/>
  <c r="M753" i="1"/>
  <c r="M754" i="1"/>
  <c r="M755" i="1"/>
  <c r="P755" i="1" s="1"/>
  <c r="M756" i="1"/>
  <c r="P756" i="1" s="1"/>
  <c r="M757" i="1"/>
  <c r="P757" i="1" s="1"/>
  <c r="M750" i="1"/>
  <c r="P750" i="1" s="1"/>
  <c r="M739" i="1"/>
  <c r="M740" i="1"/>
  <c r="P740" i="1" s="1"/>
  <c r="M741" i="1"/>
  <c r="P741" i="1" s="1"/>
  <c r="M742" i="1"/>
  <c r="M743" i="1"/>
  <c r="P743" i="1" s="1"/>
  <c r="M744" i="1"/>
  <c r="P744" i="1" s="1"/>
  <c r="M745" i="1"/>
  <c r="P745" i="1" s="1"/>
  <c r="M746" i="1"/>
  <c r="M747" i="1"/>
  <c r="P747" i="1" s="1"/>
  <c r="M748" i="1"/>
  <c r="P748" i="1" s="1"/>
  <c r="M738" i="1"/>
  <c r="M730" i="1"/>
  <c r="P730" i="1" s="1"/>
  <c r="M731" i="1"/>
  <c r="P731" i="1" s="1"/>
  <c r="M732" i="1"/>
  <c r="P732" i="1" s="1"/>
  <c r="M733" i="1"/>
  <c r="M734" i="1"/>
  <c r="M735" i="1"/>
  <c r="P735" i="1" s="1"/>
  <c r="M736" i="1"/>
  <c r="M729" i="1"/>
  <c r="M721" i="1"/>
  <c r="P721" i="1" s="1"/>
  <c r="M722" i="1"/>
  <c r="P722" i="1" s="1"/>
  <c r="M723" i="1"/>
  <c r="P723" i="1" s="1"/>
  <c r="M724" i="1"/>
  <c r="M726" i="1"/>
  <c r="P726" i="1" s="1"/>
  <c r="M727" i="1"/>
  <c r="P727" i="1" s="1"/>
  <c r="M720" i="1"/>
  <c r="P720" i="1" s="1"/>
  <c r="M712" i="1"/>
  <c r="P712" i="1" s="1"/>
  <c r="M713" i="1"/>
  <c r="M714" i="1"/>
  <c r="P714" i="1" s="1"/>
  <c r="M715" i="1"/>
  <c r="P715" i="1" s="1"/>
  <c r="M716" i="1"/>
  <c r="P716" i="1" s="1"/>
  <c r="M717" i="1"/>
  <c r="P717" i="1" s="1"/>
  <c r="M718" i="1"/>
  <c r="P718" i="1" s="1"/>
  <c r="M711" i="1"/>
  <c r="P711" i="1" s="1"/>
  <c r="M703" i="1"/>
  <c r="P703" i="1" s="1"/>
  <c r="M704" i="1"/>
  <c r="M705" i="1"/>
  <c r="P705" i="1" s="1"/>
  <c r="M706" i="1"/>
  <c r="P706" i="1" s="1"/>
  <c r="M707" i="1"/>
  <c r="P707" i="1" s="1"/>
  <c r="M708" i="1"/>
  <c r="P708" i="1" s="1"/>
  <c r="M709" i="1"/>
  <c r="P709" i="1" s="1"/>
  <c r="M702" i="1"/>
  <c r="P702" i="1" s="1"/>
  <c r="M694" i="1"/>
  <c r="P694" i="1" s="1"/>
  <c r="M695" i="1"/>
  <c r="M696" i="1"/>
  <c r="P696" i="1" s="1"/>
  <c r="M697" i="1"/>
  <c r="P697" i="1" s="1"/>
  <c r="M698" i="1"/>
  <c r="P698" i="1" s="1"/>
  <c r="M699" i="1"/>
  <c r="P699" i="1" s="1"/>
  <c r="M700" i="1"/>
  <c r="P700" i="1" s="1"/>
  <c r="M693" i="1"/>
  <c r="P693" i="1" s="1"/>
  <c r="M683" i="1"/>
  <c r="P683" i="1" s="1"/>
  <c r="M684" i="1"/>
  <c r="P684" i="1" s="1"/>
  <c r="M685" i="1"/>
  <c r="P685" i="1" s="1"/>
  <c r="M686" i="1"/>
  <c r="P686" i="1" s="1"/>
  <c r="M687" i="1"/>
  <c r="P687" i="1" s="1"/>
  <c r="M688" i="1"/>
  <c r="P688" i="1" s="1"/>
  <c r="M689" i="1"/>
  <c r="P689" i="1" s="1"/>
  <c r="M690" i="1"/>
  <c r="P690" i="1" s="1"/>
  <c r="M691" i="1"/>
  <c r="P691" i="1" s="1"/>
  <c r="M682" i="1"/>
  <c r="P682" i="1" s="1"/>
  <c r="M674" i="1"/>
  <c r="P674" i="1" s="1"/>
  <c r="M675" i="1"/>
  <c r="P675" i="1" s="1"/>
  <c r="M676" i="1"/>
  <c r="P676" i="1" s="1"/>
  <c r="M677" i="1"/>
  <c r="P677" i="1" s="1"/>
  <c r="M678" i="1"/>
  <c r="P678" i="1" s="1"/>
  <c r="M679" i="1"/>
  <c r="P679" i="1" s="1"/>
  <c r="M680" i="1"/>
  <c r="P680" i="1" s="1"/>
  <c r="M673" i="1"/>
  <c r="M665" i="1"/>
  <c r="M666" i="1"/>
  <c r="M667" i="1"/>
  <c r="P667" i="1" s="1"/>
  <c r="M668" i="1"/>
  <c r="P668" i="1" s="1"/>
  <c r="M669" i="1"/>
  <c r="P669" i="1" s="1"/>
  <c r="M670" i="1"/>
  <c r="P670" i="1" s="1"/>
  <c r="M671" i="1"/>
  <c r="P671" i="1" s="1"/>
  <c r="M655" i="1"/>
  <c r="P655" i="1" s="1"/>
  <c r="M656" i="1"/>
  <c r="P656" i="1" s="1"/>
  <c r="M657" i="1"/>
  <c r="P657" i="1" s="1"/>
  <c r="M658" i="1"/>
  <c r="M659" i="1"/>
  <c r="P659" i="1" s="1"/>
  <c r="M660" i="1"/>
  <c r="P660" i="1" s="1"/>
  <c r="M661" i="1"/>
  <c r="P661" i="1" s="1"/>
  <c r="M662" i="1"/>
  <c r="P662" i="1" s="1"/>
  <c r="M654" i="1"/>
  <c r="P654" i="1" s="1"/>
  <c r="M646" i="1"/>
  <c r="P646" i="1" s="1"/>
  <c r="M647" i="1"/>
  <c r="P647" i="1" s="1"/>
  <c r="M648" i="1"/>
  <c r="M649" i="1"/>
  <c r="P649" i="1" s="1"/>
  <c r="M650" i="1"/>
  <c r="P650" i="1" s="1"/>
  <c r="M651" i="1"/>
  <c r="P651" i="1" s="1"/>
  <c r="M652" i="1"/>
  <c r="P652" i="1" s="1"/>
  <c r="M645" i="1"/>
  <c r="P645" i="1" s="1"/>
  <c r="M637" i="1"/>
  <c r="P637" i="1" s="1"/>
  <c r="M638" i="1"/>
  <c r="P638" i="1" s="1"/>
  <c r="M639" i="1"/>
  <c r="P639" i="1" s="1"/>
  <c r="M640" i="1"/>
  <c r="P640" i="1" s="1"/>
  <c r="M641" i="1"/>
  <c r="P641" i="1" s="1"/>
  <c r="M642" i="1"/>
  <c r="P642" i="1" s="1"/>
  <c r="M643" i="1"/>
  <c r="P643" i="1" s="1"/>
  <c r="M636" i="1"/>
  <c r="P636" i="1" s="1"/>
  <c r="M628" i="1"/>
  <c r="P628" i="1" s="1"/>
  <c r="M629" i="1"/>
  <c r="P629" i="1" s="1"/>
  <c r="M630" i="1"/>
  <c r="P630" i="1" s="1"/>
  <c r="M631" i="1"/>
  <c r="P631" i="1" s="1"/>
  <c r="M632" i="1"/>
  <c r="P632" i="1" s="1"/>
  <c r="M633" i="1"/>
  <c r="P633" i="1" s="1"/>
  <c r="M634" i="1"/>
  <c r="P634" i="1" s="1"/>
  <c r="M627" i="1"/>
  <c r="P627" i="1" s="1"/>
  <c r="M619" i="1"/>
  <c r="P619" i="1" s="1"/>
  <c r="M620" i="1"/>
  <c r="P620" i="1" s="1"/>
  <c r="M621" i="1"/>
  <c r="M622" i="1"/>
  <c r="P622" i="1" s="1"/>
  <c r="M623" i="1"/>
  <c r="P623" i="1" s="1"/>
  <c r="M624" i="1"/>
  <c r="P624" i="1" s="1"/>
  <c r="M625" i="1"/>
  <c r="P625" i="1" s="1"/>
  <c r="M618" i="1"/>
  <c r="P618" i="1" s="1"/>
  <c r="M609" i="1"/>
  <c r="P609" i="1" s="1"/>
  <c r="M610" i="1"/>
  <c r="P610" i="1" s="1"/>
  <c r="M611" i="1"/>
  <c r="P611" i="1" s="1"/>
  <c r="M612" i="1"/>
  <c r="P612" i="1" s="1"/>
  <c r="M613" i="1"/>
  <c r="P613" i="1" s="1"/>
  <c r="M614" i="1"/>
  <c r="P614" i="1" s="1"/>
  <c r="M615" i="1"/>
  <c r="P615" i="1" s="1"/>
  <c r="M616" i="1"/>
  <c r="P616" i="1" s="1"/>
  <c r="M608" i="1"/>
  <c r="P608" i="1" s="1"/>
  <c r="M585" i="1"/>
  <c r="P585" i="1" s="1"/>
  <c r="M586" i="1"/>
  <c r="P586" i="1" s="1"/>
  <c r="M587" i="1"/>
  <c r="P587" i="1" s="1"/>
  <c r="M588" i="1"/>
  <c r="P588" i="1" s="1"/>
  <c r="M589" i="1"/>
  <c r="P589" i="1" s="1"/>
  <c r="M590" i="1"/>
  <c r="P590" i="1" s="1"/>
  <c r="M591" i="1"/>
  <c r="P591" i="1" s="1"/>
  <c r="M592" i="1"/>
  <c r="P592" i="1" s="1"/>
  <c r="M584" i="1"/>
  <c r="P584" i="1" s="1"/>
  <c r="M576" i="1"/>
  <c r="M577" i="1"/>
  <c r="P577" i="1" s="1"/>
  <c r="M578" i="1"/>
  <c r="M579" i="1"/>
  <c r="P579" i="1" s="1"/>
  <c r="M580" i="1"/>
  <c r="M581" i="1"/>
  <c r="P581" i="1" s="1"/>
  <c r="M582" i="1"/>
  <c r="P582" i="1" s="1"/>
  <c r="M575" i="1"/>
  <c r="M566" i="1"/>
  <c r="P566" i="1" s="1"/>
  <c r="M567" i="1"/>
  <c r="M568" i="1"/>
  <c r="M569" i="1"/>
  <c r="P569" i="1" s="1"/>
  <c r="M570" i="1"/>
  <c r="M571" i="1"/>
  <c r="M572" i="1"/>
  <c r="M573" i="1"/>
  <c r="M565" i="1"/>
  <c r="M556" i="1"/>
  <c r="M557" i="1"/>
  <c r="P557" i="1" s="1"/>
  <c r="M558" i="1"/>
  <c r="M559" i="1"/>
  <c r="P559" i="1" s="1"/>
  <c r="M560" i="1"/>
  <c r="M561" i="1"/>
  <c r="M562" i="1"/>
  <c r="M563" i="1"/>
  <c r="M555" i="1"/>
  <c r="P555" i="1" s="1"/>
  <c r="N530" i="1"/>
  <c r="M519" i="1"/>
  <c r="M520" i="1"/>
  <c r="M521" i="1"/>
  <c r="M522" i="1"/>
  <c r="M523" i="1"/>
  <c r="M524" i="1"/>
  <c r="M525" i="1"/>
  <c r="P525" i="1" s="1"/>
  <c r="M448" i="1"/>
  <c r="P448" i="1" s="1"/>
  <c r="M449" i="1"/>
  <c r="P449" i="1" s="1"/>
  <c r="M450" i="1"/>
  <c r="M451" i="1"/>
  <c r="P451" i="1" s="1"/>
  <c r="M452" i="1"/>
  <c r="P452" i="1" s="1"/>
  <c r="M453" i="1"/>
  <c r="P453" i="1" s="1"/>
  <c r="M454" i="1"/>
  <c r="M447" i="1"/>
  <c r="P447" i="1" s="1"/>
  <c r="M437" i="1"/>
  <c r="P437" i="1" s="1"/>
  <c r="M438" i="1"/>
  <c r="P438" i="1" s="1"/>
  <c r="M439" i="1"/>
  <c r="M440" i="1"/>
  <c r="P440" i="1" s="1"/>
  <c r="M441" i="1"/>
  <c r="P441" i="1" s="1"/>
  <c r="M442" i="1"/>
  <c r="P442" i="1" s="1"/>
  <c r="M443" i="1"/>
  <c r="M444" i="1"/>
  <c r="P444" i="1" s="1"/>
  <c r="M445" i="1"/>
  <c r="P445" i="1" s="1"/>
  <c r="M436" i="1"/>
  <c r="P436" i="1" s="1"/>
  <c r="M426" i="1"/>
  <c r="M427" i="1"/>
  <c r="P427" i="1" s="1"/>
  <c r="M428" i="1"/>
  <c r="P428" i="1" s="1"/>
  <c r="M429" i="1"/>
  <c r="P429" i="1" s="1"/>
  <c r="M430" i="1"/>
  <c r="M431" i="1"/>
  <c r="P431" i="1" s="1"/>
  <c r="M432" i="1"/>
  <c r="P432" i="1" s="1"/>
  <c r="M433" i="1"/>
  <c r="P433" i="1" s="1"/>
  <c r="M434" i="1"/>
  <c r="M425" i="1"/>
  <c r="P425" i="1" s="1"/>
  <c r="M417" i="1"/>
  <c r="M418" i="1"/>
  <c r="P418" i="1" s="1"/>
  <c r="M419" i="1"/>
  <c r="M420" i="1"/>
  <c r="M421" i="1"/>
  <c r="P421" i="1" s="1"/>
  <c r="M422" i="1"/>
  <c r="M423" i="1"/>
  <c r="M416" i="1"/>
  <c r="M408" i="1"/>
  <c r="P408" i="1" s="1"/>
  <c r="M409" i="1"/>
  <c r="P409" i="1" s="1"/>
  <c r="M410" i="1"/>
  <c r="M411" i="1"/>
  <c r="M412" i="1"/>
  <c r="P412" i="1" s="1"/>
  <c r="M413" i="1"/>
  <c r="P413" i="1" s="1"/>
  <c r="M414" i="1"/>
  <c r="M407" i="1"/>
  <c r="M399" i="1"/>
  <c r="P399" i="1" s="1"/>
  <c r="M400" i="1"/>
  <c r="P400" i="1" s="1"/>
  <c r="M401" i="1"/>
  <c r="M402" i="1"/>
  <c r="M403" i="1"/>
  <c r="P403" i="1" s="1"/>
  <c r="M404" i="1"/>
  <c r="P404" i="1" s="1"/>
  <c r="M405" i="1"/>
  <c r="M398" i="1"/>
  <c r="M389" i="1"/>
  <c r="P389" i="1" s="1"/>
  <c r="M390" i="1"/>
  <c r="P390" i="1" s="1"/>
  <c r="M391" i="1"/>
  <c r="M392" i="1"/>
  <c r="P392" i="1" s="1"/>
  <c r="M393" i="1"/>
  <c r="P393" i="1" s="1"/>
  <c r="M394" i="1"/>
  <c r="P394" i="1" s="1"/>
  <c r="M395" i="1"/>
  <c r="M396" i="1"/>
  <c r="P396" i="1" s="1"/>
  <c r="M388" i="1"/>
  <c r="P388" i="1" s="1"/>
  <c r="M379" i="1"/>
  <c r="P379" i="1" s="1"/>
  <c r="M380" i="1"/>
  <c r="M381" i="1"/>
  <c r="P381" i="1" s="1"/>
  <c r="M382" i="1"/>
  <c r="P382" i="1" s="1"/>
  <c r="M383" i="1"/>
  <c r="P383" i="1" s="1"/>
  <c r="M384" i="1"/>
  <c r="M385" i="1"/>
  <c r="P385" i="1" s="1"/>
  <c r="M386" i="1"/>
  <c r="P386" i="1" s="1"/>
  <c r="M378" i="1"/>
  <c r="P378" i="1" s="1"/>
  <c r="M354" i="1"/>
  <c r="M355" i="1"/>
  <c r="P355" i="1" s="1"/>
  <c r="M356" i="1"/>
  <c r="P356" i="1" s="1"/>
  <c r="M357" i="1"/>
  <c r="P357" i="1" s="1"/>
  <c r="M358" i="1"/>
  <c r="M359" i="1"/>
  <c r="P359" i="1" s="1"/>
  <c r="M360" i="1"/>
  <c r="P360" i="1" s="1"/>
  <c r="M361" i="1"/>
  <c r="P361" i="1" s="1"/>
  <c r="M362" i="1"/>
  <c r="P362" i="1" s="1"/>
  <c r="M353" i="1"/>
  <c r="P353" i="1" s="1"/>
  <c r="M345" i="1"/>
  <c r="P345" i="1" s="1"/>
  <c r="M346" i="1"/>
  <c r="P346" i="1" s="1"/>
  <c r="M347" i="1"/>
  <c r="P347" i="1" s="1"/>
  <c r="M348" i="1"/>
  <c r="P348" i="1" s="1"/>
  <c r="M349" i="1"/>
  <c r="P349" i="1" s="1"/>
  <c r="M350" i="1"/>
  <c r="P350" i="1" s="1"/>
  <c r="M351" i="1"/>
  <c r="P351" i="1" s="1"/>
  <c r="M344" i="1"/>
  <c r="P344" i="1" s="1"/>
  <c r="M334" i="1"/>
  <c r="M335" i="1"/>
  <c r="P335" i="1" s="1"/>
  <c r="M336" i="1"/>
  <c r="M337" i="1"/>
  <c r="M338" i="1"/>
  <c r="P338" i="1" s="1"/>
  <c r="M339" i="1"/>
  <c r="P339" i="1" s="1"/>
  <c r="M340" i="1"/>
  <c r="M341" i="1"/>
  <c r="M342" i="1"/>
  <c r="P342" i="1" s="1"/>
  <c r="M333" i="1"/>
  <c r="P333" i="1" s="1"/>
  <c r="M325" i="1"/>
  <c r="P325" i="1" s="1"/>
  <c r="M326" i="1"/>
  <c r="P326" i="1" s="1"/>
  <c r="M327" i="1"/>
  <c r="P327" i="1" s="1"/>
  <c r="M328" i="1"/>
  <c r="P328" i="1" s="1"/>
  <c r="M329" i="1"/>
  <c r="M330" i="1"/>
  <c r="M331" i="1"/>
  <c r="P331" i="1" s="1"/>
  <c r="M324" i="1"/>
  <c r="P324" i="1" s="1"/>
  <c r="M316" i="1"/>
  <c r="M317" i="1"/>
  <c r="P317" i="1" s="1"/>
  <c r="M318" i="1"/>
  <c r="P318" i="1" s="1"/>
  <c r="M319" i="1"/>
  <c r="P319" i="1" s="1"/>
  <c r="M320" i="1"/>
  <c r="P320" i="1" s="1"/>
  <c r="M321" i="1"/>
  <c r="P321" i="1" s="1"/>
  <c r="M322" i="1"/>
  <c r="P322" i="1" s="1"/>
  <c r="M315" i="1"/>
  <c r="P315" i="1" s="1"/>
  <c r="M307" i="1"/>
  <c r="P307" i="1" s="1"/>
  <c r="M308" i="1"/>
  <c r="P308" i="1" s="1"/>
  <c r="M309" i="1"/>
  <c r="P309" i="1" s="1"/>
  <c r="M310" i="1"/>
  <c r="P310" i="1" s="1"/>
  <c r="M311" i="1"/>
  <c r="P311" i="1" s="1"/>
  <c r="M312" i="1"/>
  <c r="P312" i="1" s="1"/>
  <c r="M313" i="1"/>
  <c r="P313" i="1" s="1"/>
  <c r="M306" i="1"/>
  <c r="P306" i="1" s="1"/>
  <c r="M298" i="1"/>
  <c r="M299" i="1"/>
  <c r="P299" i="1" s="1"/>
  <c r="M300" i="1"/>
  <c r="M301" i="1"/>
  <c r="P301" i="1" s="1"/>
  <c r="M302" i="1"/>
  <c r="M303" i="1"/>
  <c r="P303" i="1" s="1"/>
  <c r="M304" i="1"/>
  <c r="P304" i="1" s="1"/>
  <c r="M297" i="1"/>
  <c r="P297" i="1" s="1"/>
  <c r="M295" i="1"/>
  <c r="M289" i="1"/>
  <c r="M290" i="1"/>
  <c r="P290" i="1" s="1"/>
  <c r="M291" i="1"/>
  <c r="P291" i="1" s="1"/>
  <c r="M292" i="1"/>
  <c r="M293" i="1"/>
  <c r="P293" i="1" s="1"/>
  <c r="M294" i="1"/>
  <c r="P294" i="1" s="1"/>
  <c r="M270" i="1"/>
  <c r="M271" i="1"/>
  <c r="P271" i="1" s="1"/>
  <c r="M272" i="1"/>
  <c r="P272" i="1" s="1"/>
  <c r="M273" i="1"/>
  <c r="M274" i="1"/>
  <c r="P274" i="1" s="1"/>
  <c r="M275" i="1"/>
  <c r="P275" i="1" s="1"/>
  <c r="M276" i="1"/>
  <c r="P276" i="1" s="1"/>
  <c r="M269" i="1"/>
  <c r="M261" i="1"/>
  <c r="P261" i="1" s="1"/>
  <c r="M262" i="1"/>
  <c r="M263" i="1"/>
  <c r="P263" i="1" s="1"/>
  <c r="M264" i="1"/>
  <c r="P264" i="1" s="1"/>
  <c r="M265" i="1"/>
  <c r="M266" i="1"/>
  <c r="P266" i="1" s="1"/>
  <c r="M267" i="1"/>
  <c r="P267" i="1" s="1"/>
  <c r="M260" i="1"/>
  <c r="P260" i="1" s="1"/>
  <c r="M250" i="1"/>
  <c r="P250" i="1" s="1"/>
  <c r="M251" i="1"/>
  <c r="M252" i="1"/>
  <c r="P252" i="1" s="1"/>
  <c r="M253" i="1"/>
  <c r="P253" i="1" s="1"/>
  <c r="M254" i="1"/>
  <c r="P254" i="1" s="1"/>
  <c r="M255" i="1"/>
  <c r="P255" i="1" s="1"/>
  <c r="M256" i="1"/>
  <c r="P256" i="1" s="1"/>
  <c r="M257" i="1"/>
  <c r="P257" i="1" s="1"/>
  <c r="M258" i="1"/>
  <c r="P258" i="1" s="1"/>
  <c r="M249" i="1"/>
  <c r="P249" i="1" s="1"/>
  <c r="M231" i="1"/>
  <c r="M232" i="1"/>
  <c r="P232" i="1" s="1"/>
  <c r="M233" i="1"/>
  <c r="M234" i="1"/>
  <c r="M235" i="1"/>
  <c r="M236" i="1"/>
  <c r="M237" i="1"/>
  <c r="P237" i="1" s="1"/>
  <c r="M230" i="1"/>
  <c r="P230" i="1" s="1"/>
  <c r="M228" i="1"/>
  <c r="P228" i="1" s="1"/>
  <c r="M222" i="1"/>
  <c r="P222" i="1" s="1"/>
  <c r="M223" i="1"/>
  <c r="P223" i="1" s="1"/>
  <c r="M224" i="1"/>
  <c r="M225" i="1"/>
  <c r="M226" i="1"/>
  <c r="P226" i="1" s="1"/>
  <c r="M227" i="1"/>
  <c r="P227" i="1" s="1"/>
  <c r="M221" i="1"/>
  <c r="M213" i="1"/>
  <c r="P213" i="1" s="1"/>
  <c r="M214" i="1"/>
  <c r="P214" i="1" s="1"/>
  <c r="M215" i="1"/>
  <c r="P215" i="1" s="1"/>
  <c r="M216" i="1"/>
  <c r="P216" i="1" s="1"/>
  <c r="M217" i="1"/>
  <c r="P217" i="1" s="1"/>
  <c r="M218" i="1"/>
  <c r="P218" i="1" s="1"/>
  <c r="M219" i="1"/>
  <c r="P219" i="1" s="1"/>
  <c r="M212" i="1"/>
  <c r="M204" i="1"/>
  <c r="P204" i="1" s="1"/>
  <c r="M205" i="1"/>
  <c r="P205" i="1" s="1"/>
  <c r="M206" i="1"/>
  <c r="P206" i="1" s="1"/>
  <c r="M207" i="1"/>
  <c r="P207" i="1" s="1"/>
  <c r="M208" i="1"/>
  <c r="P208" i="1" s="1"/>
  <c r="M209" i="1"/>
  <c r="P209" i="1" s="1"/>
  <c r="M210" i="1"/>
  <c r="P210" i="1" s="1"/>
  <c r="M203" i="1"/>
  <c r="P203" i="1" s="1"/>
  <c r="M195" i="1"/>
  <c r="P195" i="1" s="1"/>
  <c r="M196" i="1"/>
  <c r="M197" i="1"/>
  <c r="P197" i="1" s="1"/>
  <c r="M198" i="1"/>
  <c r="P198" i="1" s="1"/>
  <c r="M199" i="1"/>
  <c r="P199" i="1" s="1"/>
  <c r="M200" i="1"/>
  <c r="P200" i="1" s="1"/>
  <c r="M201" i="1"/>
  <c r="P201" i="1" s="1"/>
  <c r="M194" i="1"/>
  <c r="P194" i="1" s="1"/>
  <c r="M185" i="1"/>
  <c r="P185" i="1" s="1"/>
  <c r="M186" i="1"/>
  <c r="M187" i="1"/>
  <c r="P187" i="1" s="1"/>
  <c r="M188" i="1"/>
  <c r="P188" i="1" s="1"/>
  <c r="M189" i="1"/>
  <c r="P189" i="1" s="1"/>
  <c r="M190" i="1"/>
  <c r="M191" i="1"/>
  <c r="P191" i="1" s="1"/>
  <c r="M192" i="1"/>
  <c r="P192" i="1" s="1"/>
  <c r="M184" i="1"/>
  <c r="M175" i="1"/>
  <c r="P175" i="1" s="1"/>
  <c r="M176" i="1"/>
  <c r="M177" i="1"/>
  <c r="M178" i="1"/>
  <c r="M179" i="1"/>
  <c r="P179" i="1" s="1"/>
  <c r="M180" i="1"/>
  <c r="P180" i="1" s="1"/>
  <c r="M181" i="1"/>
  <c r="P181" i="1" s="1"/>
  <c r="M182" i="1"/>
  <c r="P182" i="1" s="1"/>
  <c r="M174" i="1"/>
  <c r="M165" i="1"/>
  <c r="M166" i="1"/>
  <c r="M167" i="1"/>
  <c r="P167" i="1" s="1"/>
  <c r="M168" i="1"/>
  <c r="P168" i="1" s="1"/>
  <c r="M169" i="1"/>
  <c r="M170" i="1"/>
  <c r="M171" i="1"/>
  <c r="P171" i="1" s="1"/>
  <c r="M172" i="1"/>
  <c r="P172" i="1" s="1"/>
  <c r="M164" i="1"/>
  <c r="M48" i="1"/>
  <c r="P48" i="1" s="1"/>
  <c r="M49" i="1"/>
  <c r="P49" i="1" s="1"/>
  <c r="M50" i="1"/>
  <c r="M51" i="1"/>
  <c r="P51" i="1" s="1"/>
  <c r="M52" i="1"/>
  <c r="P52" i="1" s="1"/>
  <c r="M53" i="1"/>
  <c r="P53" i="1" s="1"/>
  <c r="M54" i="1"/>
  <c r="P54" i="1" s="1"/>
  <c r="M47" i="1"/>
  <c r="P47" i="1" s="1"/>
  <c r="M39" i="1"/>
  <c r="M40" i="1"/>
  <c r="P40" i="1" s="1"/>
  <c r="M41" i="1"/>
  <c r="P41" i="1" s="1"/>
  <c r="M42" i="1"/>
  <c r="P42" i="1" s="1"/>
  <c r="M43" i="1"/>
  <c r="M44" i="1"/>
  <c r="P44" i="1" s="1"/>
  <c r="M45" i="1"/>
  <c r="P45" i="1" s="1"/>
  <c r="M38" i="1"/>
  <c r="P38" i="1" s="1"/>
  <c r="M30" i="1"/>
  <c r="P30" i="1" s="1"/>
  <c r="M31" i="1"/>
  <c r="M32" i="1"/>
  <c r="P32" i="1" s="1"/>
  <c r="M33" i="1"/>
  <c r="P33" i="1" s="1"/>
  <c r="M34" i="1"/>
  <c r="M36" i="1"/>
  <c r="P36" i="1" s="1"/>
  <c r="M29" i="1"/>
  <c r="P29" i="1" s="1"/>
  <c r="M22" i="1"/>
  <c r="M23" i="1"/>
  <c r="P23" i="1" s="1"/>
  <c r="M24" i="1"/>
  <c r="P24" i="1" s="1"/>
  <c r="M25" i="1"/>
  <c r="P25" i="1" s="1"/>
  <c r="M26" i="1"/>
  <c r="P26" i="1" s="1"/>
  <c r="M27" i="1"/>
  <c r="P27" i="1" s="1"/>
  <c r="M21" i="1"/>
  <c r="M14" i="1"/>
  <c r="M15" i="1"/>
  <c r="M16" i="1"/>
  <c r="M17" i="1"/>
  <c r="P17" i="1" s="1"/>
  <c r="M18" i="1"/>
  <c r="P18" i="1" s="1"/>
  <c r="M19" i="1"/>
  <c r="M13" i="1"/>
  <c r="M6" i="1"/>
  <c r="P6" i="1" s="1"/>
  <c r="M7" i="1"/>
  <c r="P7" i="1" s="1"/>
  <c r="M8" i="1"/>
  <c r="M9" i="1"/>
  <c r="P9" i="1" s="1"/>
  <c r="M10" i="1"/>
  <c r="P10" i="1" s="1"/>
  <c r="M11" i="1"/>
  <c r="P11" i="1" s="1"/>
  <c r="L6" i="1"/>
  <c r="L7" i="1"/>
  <c r="L8" i="1"/>
  <c r="L9" i="1"/>
  <c r="L10" i="1"/>
  <c r="L11" i="1"/>
  <c r="L13" i="1"/>
  <c r="L14" i="1"/>
  <c r="L15" i="1"/>
  <c r="L16" i="1"/>
  <c r="L17" i="1"/>
  <c r="L18" i="1"/>
  <c r="L19" i="1"/>
  <c r="L21" i="1"/>
  <c r="L22" i="1"/>
  <c r="L23" i="1"/>
  <c r="L24" i="1"/>
  <c r="L25" i="1"/>
  <c r="L26" i="1"/>
  <c r="L27" i="1"/>
  <c r="L29" i="1"/>
  <c r="L30" i="1"/>
  <c r="L31" i="1"/>
  <c r="L32" i="1"/>
  <c r="L33" i="1"/>
  <c r="L34" i="1"/>
  <c r="L36" i="1"/>
  <c r="L38" i="1"/>
  <c r="L39" i="1"/>
  <c r="L40" i="1"/>
  <c r="L41" i="1"/>
  <c r="L42" i="1"/>
  <c r="L43" i="1"/>
  <c r="L44" i="1"/>
  <c r="L47" i="1"/>
  <c r="L48" i="1"/>
  <c r="L49" i="1"/>
  <c r="L50" i="1"/>
  <c r="L51" i="1"/>
  <c r="L52" i="1"/>
  <c r="L53" i="1"/>
  <c r="L54" i="1"/>
  <c r="L56" i="1"/>
  <c r="N56" i="1" s="1"/>
  <c r="L166" i="1"/>
  <c r="L167" i="1"/>
  <c r="L168" i="1"/>
  <c r="L169" i="1"/>
  <c r="L170" i="1"/>
  <c r="L174" i="1"/>
  <c r="L175" i="1"/>
  <c r="L176" i="1"/>
  <c r="L177" i="1"/>
  <c r="L178" i="1"/>
  <c r="L179" i="1"/>
  <c r="L180" i="1"/>
  <c r="L184" i="1"/>
  <c r="L185" i="1"/>
  <c r="L186" i="1"/>
  <c r="L187" i="1"/>
  <c r="L188" i="1"/>
  <c r="L194" i="1"/>
  <c r="L195" i="1"/>
  <c r="L196" i="1"/>
  <c r="L197" i="1"/>
  <c r="L198" i="1"/>
  <c r="L199" i="1"/>
  <c r="L203" i="1"/>
  <c r="L204" i="1"/>
  <c r="L205" i="1"/>
  <c r="L206" i="1"/>
  <c r="L207" i="1"/>
  <c r="L208" i="1"/>
  <c r="L209" i="1"/>
  <c r="L212" i="1"/>
  <c r="L213" i="1"/>
  <c r="L214" i="1"/>
  <c r="N214" i="1" s="1"/>
  <c r="L215" i="1"/>
  <c r="L216" i="1"/>
  <c r="L217" i="1"/>
  <c r="L221" i="1"/>
  <c r="L222" i="1"/>
  <c r="L223" i="1"/>
  <c r="L224" i="1"/>
  <c r="L225" i="1"/>
  <c r="L226" i="1"/>
  <c r="L230" i="1"/>
  <c r="L231" i="1"/>
  <c r="L232" i="1"/>
  <c r="N232" i="1" s="1"/>
  <c r="L233" i="1"/>
  <c r="L234" i="1"/>
  <c r="L235" i="1"/>
  <c r="L249" i="1"/>
  <c r="L250" i="1"/>
  <c r="L251" i="1"/>
  <c r="L252" i="1"/>
  <c r="L253" i="1"/>
  <c r="N253" i="1" s="1"/>
  <c r="L254" i="1"/>
  <c r="L255" i="1"/>
  <c r="L256" i="1"/>
  <c r="L257" i="1"/>
  <c r="N257" i="1" s="1"/>
  <c r="L260" i="1"/>
  <c r="L261" i="1"/>
  <c r="L262" i="1"/>
  <c r="L263" i="1"/>
  <c r="L264" i="1"/>
  <c r="L265" i="1"/>
  <c r="L266" i="1"/>
  <c r="L267" i="1"/>
  <c r="L269" i="1"/>
  <c r="L270" i="1"/>
  <c r="L271" i="1"/>
  <c r="L272" i="1"/>
  <c r="L273" i="1"/>
  <c r="L274" i="1"/>
  <c r="L276" i="1"/>
  <c r="L278" i="1"/>
  <c r="N278" i="1" s="1"/>
  <c r="L279" i="1"/>
  <c r="N279" i="1" s="1"/>
  <c r="L280" i="1"/>
  <c r="N280" i="1" s="1"/>
  <c r="L281" i="1"/>
  <c r="N281" i="1" s="1"/>
  <c r="L282" i="1"/>
  <c r="N282" i="1" s="1"/>
  <c r="L283" i="1"/>
  <c r="N283" i="1" s="1"/>
  <c r="L284" i="1"/>
  <c r="N284" i="1" s="1"/>
  <c r="L288" i="1"/>
  <c r="N288" i="1" s="1"/>
  <c r="L289" i="1"/>
  <c r="L290" i="1"/>
  <c r="L291" i="1"/>
  <c r="L292" i="1"/>
  <c r="L293" i="1"/>
  <c r="L294" i="1"/>
  <c r="L295" i="1"/>
  <c r="L297" i="1"/>
  <c r="L298" i="1"/>
  <c r="L299" i="1"/>
  <c r="L300" i="1"/>
  <c r="L301" i="1"/>
  <c r="L302" i="1"/>
  <c r="L303" i="1"/>
  <c r="L304" i="1"/>
  <c r="L306" i="1"/>
  <c r="L307" i="1"/>
  <c r="L308" i="1"/>
  <c r="L309" i="1"/>
  <c r="L310" i="1"/>
  <c r="L311" i="1"/>
  <c r="L312" i="1"/>
  <c r="L313" i="1"/>
  <c r="L315" i="1"/>
  <c r="N315" i="1" s="1"/>
  <c r="L316" i="1"/>
  <c r="L317" i="1"/>
  <c r="L318" i="1"/>
  <c r="L319" i="1"/>
  <c r="L320" i="1"/>
  <c r="L321" i="1"/>
  <c r="L322" i="1"/>
  <c r="L324" i="1"/>
  <c r="L325" i="1"/>
  <c r="L326" i="1"/>
  <c r="L327" i="1"/>
  <c r="L328" i="1"/>
  <c r="L329" i="1"/>
  <c r="L330" i="1"/>
  <c r="L331" i="1"/>
  <c r="L333" i="1"/>
  <c r="L334" i="1"/>
  <c r="L335" i="1"/>
  <c r="L336" i="1"/>
  <c r="L337" i="1"/>
  <c r="L338" i="1"/>
  <c r="L339" i="1"/>
  <c r="L340" i="1"/>
  <c r="L341" i="1"/>
  <c r="L342" i="1"/>
  <c r="N342" i="1" s="1"/>
  <c r="L344" i="1"/>
  <c r="L345" i="1"/>
  <c r="L346" i="1"/>
  <c r="L347" i="1"/>
  <c r="L348" i="1"/>
  <c r="L349" i="1"/>
  <c r="L350" i="1"/>
  <c r="N350" i="1" s="1"/>
  <c r="L353" i="1"/>
  <c r="L354" i="1"/>
  <c r="L355" i="1"/>
  <c r="L356" i="1"/>
  <c r="L357" i="1"/>
  <c r="N357" i="1" s="1"/>
  <c r="L358" i="1"/>
  <c r="L359" i="1"/>
  <c r="L360" i="1"/>
  <c r="L361" i="1"/>
  <c r="N361" i="1" s="1"/>
  <c r="L378" i="1"/>
  <c r="L379" i="1"/>
  <c r="L380" i="1"/>
  <c r="L381" i="1"/>
  <c r="L382" i="1"/>
  <c r="L383" i="1"/>
  <c r="L384" i="1"/>
  <c r="L385" i="1"/>
  <c r="L386" i="1"/>
  <c r="L388" i="1"/>
  <c r="L389" i="1"/>
  <c r="L390" i="1"/>
  <c r="N390" i="1" s="1"/>
  <c r="L391" i="1"/>
  <c r="L392" i="1"/>
  <c r="L393" i="1"/>
  <c r="L394" i="1"/>
  <c r="N394" i="1" s="1"/>
  <c r="L395" i="1"/>
  <c r="L396" i="1"/>
  <c r="L398" i="1"/>
  <c r="L399" i="1"/>
  <c r="L400" i="1"/>
  <c r="L401" i="1"/>
  <c r="L402" i="1"/>
  <c r="L403" i="1"/>
  <c r="L404" i="1"/>
  <c r="L405" i="1"/>
  <c r="L407" i="1"/>
  <c r="L408" i="1"/>
  <c r="L409" i="1"/>
  <c r="L410" i="1"/>
  <c r="L411" i="1"/>
  <c r="L412" i="1"/>
  <c r="N412" i="1" s="1"/>
  <c r="L413" i="1"/>
  <c r="L414" i="1"/>
  <c r="L416" i="1"/>
  <c r="L417" i="1"/>
  <c r="L418" i="1"/>
  <c r="L419" i="1"/>
  <c r="L420" i="1"/>
  <c r="L421" i="1"/>
  <c r="L422" i="1"/>
  <c r="L425" i="1"/>
  <c r="L426" i="1"/>
  <c r="L427" i="1"/>
  <c r="L428" i="1"/>
  <c r="L429" i="1"/>
  <c r="L430" i="1"/>
  <c r="L431" i="1"/>
  <c r="L432" i="1"/>
  <c r="L433" i="1"/>
  <c r="L434" i="1"/>
  <c r="L436" i="1"/>
  <c r="N436" i="1" s="1"/>
  <c r="L437" i="1"/>
  <c r="L438" i="1"/>
  <c r="L439" i="1"/>
  <c r="L440" i="1"/>
  <c r="L441" i="1"/>
  <c r="L442" i="1"/>
  <c r="L443" i="1"/>
  <c r="L444" i="1"/>
  <c r="L445" i="1"/>
  <c r="L447" i="1"/>
  <c r="L448" i="1"/>
  <c r="L449" i="1"/>
  <c r="N449" i="1" s="1"/>
  <c r="L450" i="1"/>
  <c r="L451" i="1"/>
  <c r="L452" i="1"/>
  <c r="L453" i="1"/>
  <c r="N453" i="1" s="1"/>
  <c r="L456" i="1"/>
  <c r="L457" i="1"/>
  <c r="L458" i="1"/>
  <c r="N458" i="1" s="1"/>
  <c r="L459" i="1"/>
  <c r="L460" i="1"/>
  <c r="L461" i="1"/>
  <c r="L462" i="1"/>
  <c r="N462" i="1" s="1"/>
  <c r="L507" i="1"/>
  <c r="L509" i="1"/>
  <c r="N509" i="1" s="1"/>
  <c r="L510" i="1"/>
  <c r="L511" i="1"/>
  <c r="N511" i="1" s="1"/>
  <c r="L512" i="1"/>
  <c r="L513" i="1"/>
  <c r="L514" i="1"/>
  <c r="L515" i="1"/>
  <c r="N515" i="1" s="1"/>
  <c r="L518" i="1"/>
  <c r="L519" i="1"/>
  <c r="L520" i="1"/>
  <c r="L521" i="1"/>
  <c r="L522" i="1"/>
  <c r="L523" i="1"/>
  <c r="L524" i="1"/>
  <c r="L527" i="1"/>
  <c r="N527" i="1" s="1"/>
  <c r="L528" i="1"/>
  <c r="L529" i="1"/>
  <c r="L530" i="1"/>
  <c r="L531" i="1"/>
  <c r="N531" i="1" s="1"/>
  <c r="L532" i="1"/>
  <c r="N532" i="1" s="1"/>
  <c r="L533" i="1"/>
  <c r="L534" i="1"/>
  <c r="N534" i="1" s="1"/>
  <c r="L536" i="1"/>
  <c r="N536" i="1" s="1"/>
  <c r="L537" i="1"/>
  <c r="L538" i="1"/>
  <c r="N538" i="1" s="1"/>
  <c r="L539" i="1"/>
  <c r="L540" i="1"/>
  <c r="N540" i="1" s="1"/>
  <c r="L541" i="1"/>
  <c r="N541" i="1" s="1"/>
  <c r="L542" i="1"/>
  <c r="N542" i="1" s="1"/>
  <c r="L543" i="1"/>
  <c r="L545" i="1"/>
  <c r="N545" i="1" s="1"/>
  <c r="L546" i="1"/>
  <c r="L547" i="1"/>
  <c r="L548" i="1"/>
  <c r="L549" i="1"/>
  <c r="N549" i="1" s="1"/>
  <c r="L550" i="1"/>
  <c r="L551" i="1"/>
  <c r="L552" i="1"/>
  <c r="L553" i="1"/>
  <c r="N553" i="1" s="1"/>
  <c r="L555" i="1"/>
  <c r="N555" i="1" s="1"/>
  <c r="L556" i="1"/>
  <c r="L557" i="1"/>
  <c r="L558" i="1"/>
  <c r="L559" i="1"/>
  <c r="L560" i="1"/>
  <c r="L561" i="1"/>
  <c r="L562" i="1"/>
  <c r="L563" i="1"/>
  <c r="L565" i="1"/>
  <c r="L566" i="1"/>
  <c r="L567" i="1"/>
  <c r="L568" i="1"/>
  <c r="L569" i="1"/>
  <c r="L570" i="1"/>
  <c r="L571" i="1"/>
  <c r="L572" i="1"/>
  <c r="L573" i="1"/>
  <c r="L575" i="1"/>
  <c r="L576" i="1"/>
  <c r="L577" i="1"/>
  <c r="N577" i="1" s="1"/>
  <c r="L578" i="1"/>
  <c r="L579" i="1"/>
  <c r="L580" i="1"/>
  <c r="L581" i="1"/>
  <c r="N581" i="1" s="1"/>
  <c r="L582" i="1"/>
  <c r="L584" i="1"/>
  <c r="L585" i="1"/>
  <c r="L586" i="1"/>
  <c r="L587" i="1"/>
  <c r="L588" i="1"/>
  <c r="L589" i="1"/>
  <c r="L590" i="1"/>
  <c r="L608" i="1"/>
  <c r="L609" i="1"/>
  <c r="L610" i="1"/>
  <c r="L611" i="1"/>
  <c r="L612" i="1"/>
  <c r="N612" i="1" s="1"/>
  <c r="L613" i="1"/>
  <c r="L614" i="1"/>
  <c r="L615" i="1"/>
  <c r="L616" i="1"/>
  <c r="N616" i="1" s="1"/>
  <c r="L618" i="1"/>
  <c r="N618" i="1" s="1"/>
  <c r="L619" i="1"/>
  <c r="L620" i="1"/>
  <c r="L621" i="1"/>
  <c r="L622" i="1"/>
  <c r="L623" i="1"/>
  <c r="L624" i="1"/>
  <c r="L627" i="1"/>
  <c r="N627" i="1" s="1"/>
  <c r="L628" i="1"/>
  <c r="L629" i="1"/>
  <c r="L630" i="1"/>
  <c r="L631" i="1"/>
  <c r="N631" i="1" s="1"/>
  <c r="L632" i="1"/>
  <c r="L633" i="1"/>
  <c r="L634" i="1"/>
  <c r="L636" i="1"/>
  <c r="N636" i="1" s="1"/>
  <c r="L637" i="1"/>
  <c r="L638" i="1"/>
  <c r="N638" i="1" s="1"/>
  <c r="L639" i="1"/>
  <c r="L640" i="1"/>
  <c r="N640" i="1" s="1"/>
  <c r="L641" i="1"/>
  <c r="L642" i="1"/>
  <c r="L645" i="1"/>
  <c r="L646" i="1"/>
  <c r="L647" i="1"/>
  <c r="L648" i="1"/>
  <c r="L649" i="1"/>
  <c r="L650" i="1"/>
  <c r="L651" i="1"/>
  <c r="L654" i="1"/>
  <c r="L655" i="1"/>
  <c r="L656" i="1"/>
  <c r="L657" i="1"/>
  <c r="L658" i="1"/>
  <c r="L659" i="1"/>
  <c r="L660" i="1"/>
  <c r="L667" i="1"/>
  <c r="L668" i="1"/>
  <c r="L669" i="1"/>
  <c r="L673" i="1"/>
  <c r="L674" i="1"/>
  <c r="L675" i="1"/>
  <c r="L676" i="1"/>
  <c r="L677" i="1"/>
  <c r="N677" i="1" s="1"/>
  <c r="L678" i="1"/>
  <c r="L682" i="1"/>
  <c r="L683" i="1"/>
  <c r="L684" i="1"/>
  <c r="L685" i="1"/>
  <c r="L686" i="1"/>
  <c r="L687" i="1"/>
  <c r="L688" i="1"/>
  <c r="N688" i="1" s="1"/>
  <c r="L689" i="1"/>
  <c r="L693" i="1"/>
  <c r="L694" i="1"/>
  <c r="L695" i="1"/>
  <c r="L696" i="1"/>
  <c r="L697" i="1"/>
  <c r="L698" i="1"/>
  <c r="L699" i="1"/>
  <c r="N699" i="1" s="1"/>
  <c r="L700" i="1"/>
  <c r="L702" i="1"/>
  <c r="L703" i="1"/>
  <c r="L704" i="1"/>
  <c r="L705" i="1"/>
  <c r="L706" i="1"/>
  <c r="L707" i="1"/>
  <c r="L708" i="1"/>
  <c r="N708" i="1" s="1"/>
  <c r="L709" i="1"/>
  <c r="L711" i="1"/>
  <c r="L712" i="1"/>
  <c r="L713" i="1"/>
  <c r="L714" i="1"/>
  <c r="L715" i="1"/>
  <c r="L717" i="1"/>
  <c r="N717" i="1" s="1"/>
  <c r="L720" i="1"/>
  <c r="L721" i="1"/>
  <c r="L722" i="1"/>
  <c r="L723" i="1"/>
  <c r="L724" i="1"/>
  <c r="L726" i="1"/>
  <c r="L727" i="1"/>
  <c r="L729" i="1"/>
  <c r="L730" i="1"/>
  <c r="L731" i="1"/>
  <c r="L732" i="1"/>
  <c r="L733" i="1"/>
  <c r="L734" i="1"/>
  <c r="L735" i="1"/>
  <c r="L736" i="1"/>
  <c r="L738" i="1"/>
  <c r="L739" i="1"/>
  <c r="L740" i="1"/>
  <c r="L741" i="1"/>
  <c r="L742" i="1"/>
  <c r="L743" i="1"/>
  <c r="L744" i="1"/>
  <c r="L747" i="1"/>
  <c r="L748" i="1"/>
  <c r="L750" i="1"/>
  <c r="L751" i="1"/>
  <c r="L752" i="1"/>
  <c r="L753" i="1"/>
  <c r="L754" i="1"/>
  <c r="L755" i="1"/>
  <c r="L756" i="1"/>
  <c r="L759" i="1"/>
  <c r="L760" i="1"/>
  <c r="L761" i="1"/>
  <c r="L762" i="1"/>
  <c r="L763" i="1"/>
  <c r="L764" i="1"/>
  <c r="L768" i="1"/>
  <c r="L769" i="1"/>
  <c r="L770" i="1"/>
  <c r="L771" i="1"/>
  <c r="L772" i="1"/>
  <c r="L773" i="1"/>
  <c r="L774" i="1"/>
  <c r="L777" i="1"/>
  <c r="N777" i="1" s="1"/>
  <c r="L778" i="1"/>
  <c r="L779" i="1"/>
  <c r="N779" i="1" s="1"/>
  <c r="L780" i="1"/>
  <c r="L781" i="1"/>
  <c r="N781" i="1" s="1"/>
  <c r="L782" i="1"/>
  <c r="L783" i="1"/>
  <c r="N783" i="1" s="1"/>
  <c r="L786" i="1"/>
  <c r="L787" i="1"/>
  <c r="N787" i="1" s="1"/>
  <c r="L788" i="1"/>
  <c r="L789" i="1"/>
  <c r="N789" i="1" s="1"/>
  <c r="L790" i="1"/>
  <c r="L791" i="1"/>
  <c r="N791" i="1" s="1"/>
  <c r="L792" i="1"/>
  <c r="L793" i="1"/>
  <c r="N793" i="1" s="1"/>
  <c r="L796" i="1"/>
  <c r="L797" i="1"/>
  <c r="L798" i="1"/>
  <c r="L799" i="1"/>
  <c r="L800" i="1"/>
  <c r="L801" i="1"/>
  <c r="L802" i="1"/>
  <c r="L805" i="1"/>
  <c r="N805" i="1" s="1"/>
  <c r="L806" i="1"/>
  <c r="L807" i="1"/>
  <c r="L808" i="1"/>
  <c r="L809" i="1"/>
  <c r="L812" i="1"/>
  <c r="L815" i="1"/>
  <c r="L816" i="1"/>
  <c r="L817" i="1"/>
  <c r="L818" i="1"/>
  <c r="L819" i="1"/>
  <c r="L820" i="1"/>
  <c r="L821" i="1"/>
  <c r="L822" i="1"/>
  <c r="L824" i="1"/>
  <c r="L825" i="1"/>
  <c r="L826" i="1"/>
  <c r="L827" i="1"/>
  <c r="L828" i="1"/>
  <c r="N828" i="1" s="1"/>
  <c r="L829" i="1"/>
  <c r="L830" i="1"/>
  <c r="L831" i="1"/>
  <c r="L832" i="1"/>
  <c r="N832" i="1" s="1"/>
  <c r="L833" i="1"/>
  <c r="L834" i="1"/>
  <c r="L836" i="1"/>
  <c r="L837" i="1"/>
  <c r="L838" i="1"/>
  <c r="L839" i="1"/>
  <c r="L840" i="1"/>
  <c r="L841" i="1"/>
  <c r="L842" i="1"/>
  <c r="L843" i="1"/>
  <c r="L845" i="1"/>
  <c r="L846" i="1"/>
  <c r="N846" i="1" s="1"/>
  <c r="L847" i="1"/>
  <c r="L848" i="1"/>
  <c r="L849" i="1"/>
  <c r="L850" i="1"/>
  <c r="N850" i="1" s="1"/>
  <c r="L852" i="1"/>
  <c r="L853" i="1"/>
  <c r="L855" i="1"/>
  <c r="L856" i="1"/>
  <c r="L857" i="1"/>
  <c r="L858" i="1"/>
  <c r="L859" i="1"/>
  <c r="L860" i="1"/>
  <c r="L864" i="1"/>
  <c r="L865" i="1"/>
  <c r="N865" i="1" s="1"/>
  <c r="L866" i="1"/>
  <c r="L867" i="1"/>
  <c r="N867" i="1" s="1"/>
  <c r="L868" i="1"/>
  <c r="L869" i="1"/>
  <c r="N869" i="1" s="1"/>
  <c r="L871" i="1"/>
  <c r="L873" i="1"/>
  <c r="L874" i="1"/>
  <c r="L875" i="1"/>
  <c r="L876" i="1"/>
  <c r="L877" i="1"/>
  <c r="L878" i="1"/>
  <c r="L882" i="1"/>
  <c r="L883" i="1"/>
  <c r="L884" i="1"/>
  <c r="L885" i="1"/>
  <c r="L886" i="1"/>
  <c r="L887" i="1"/>
  <c r="L891" i="1"/>
  <c r="L892" i="1"/>
  <c r="L893" i="1"/>
  <c r="L894" i="1"/>
  <c r="L895" i="1"/>
  <c r="N895" i="1" s="1"/>
  <c r="L896" i="1"/>
  <c r="L897" i="1"/>
  <c r="L899" i="1"/>
  <c r="L900" i="1"/>
  <c r="L901" i="1"/>
  <c r="L902" i="1"/>
  <c r="L903" i="1"/>
  <c r="L904" i="1"/>
  <c r="L905" i="1"/>
  <c r="L907" i="1"/>
  <c r="L908" i="1"/>
  <c r="L909" i="1"/>
  <c r="L910" i="1"/>
  <c r="L911" i="1"/>
  <c r="L912" i="1"/>
  <c r="L913" i="1"/>
  <c r="N913" i="1" s="1"/>
  <c r="L914" i="1"/>
  <c r="L916" i="1"/>
  <c r="L917" i="1"/>
  <c r="L918" i="1"/>
  <c r="N918" i="1" s="1"/>
  <c r="L919" i="1"/>
  <c r="L920" i="1"/>
  <c r="L921" i="1"/>
  <c r="L922" i="1"/>
  <c r="N922" i="1" s="1"/>
  <c r="L923" i="1"/>
  <c r="L925" i="1"/>
  <c r="L926" i="1"/>
  <c r="L927" i="1"/>
  <c r="L928" i="1"/>
  <c r="L929" i="1"/>
  <c r="L930" i="1"/>
  <c r="L931" i="1"/>
  <c r="N931" i="1" s="1"/>
  <c r="L933" i="1"/>
  <c r="L934" i="1"/>
  <c r="L935" i="1"/>
  <c r="L936" i="1"/>
  <c r="L937" i="1"/>
  <c r="L938" i="1"/>
  <c r="L939" i="1"/>
  <c r="L943" i="1"/>
  <c r="L944" i="1"/>
  <c r="L945" i="1"/>
  <c r="L946" i="1"/>
  <c r="L947" i="1"/>
  <c r="N947" i="1" s="1"/>
  <c r="L948" i="1"/>
  <c r="L949" i="1"/>
  <c r="L950" i="1"/>
  <c r="L954" i="1"/>
  <c r="N954" i="1" s="1"/>
  <c r="L955" i="1"/>
  <c r="L956" i="1"/>
  <c r="L957" i="1"/>
  <c r="L958" i="1"/>
  <c r="N958" i="1" s="1"/>
  <c r="L959" i="1"/>
  <c r="L963" i="1"/>
  <c r="L964" i="1"/>
  <c r="L965" i="1"/>
  <c r="L966" i="1"/>
  <c r="L967" i="1"/>
  <c r="L968" i="1"/>
  <c r="N968" i="1" s="1"/>
  <c r="L972" i="1"/>
  <c r="N972" i="1" s="1"/>
  <c r="L973" i="1"/>
  <c r="L974" i="1"/>
  <c r="L975" i="1"/>
  <c r="L976" i="1"/>
  <c r="N976" i="1" s="1"/>
  <c r="L977" i="1"/>
  <c r="L979" i="1"/>
  <c r="L981" i="1"/>
  <c r="L982" i="1"/>
  <c r="L983" i="1"/>
  <c r="L984" i="1"/>
  <c r="L985" i="1"/>
  <c r="L986" i="1"/>
  <c r="L990" i="1"/>
  <c r="L991" i="1"/>
  <c r="L992" i="1"/>
  <c r="L993" i="1"/>
  <c r="L994" i="1"/>
  <c r="L999" i="1"/>
  <c r="L1000" i="1"/>
  <c r="L1001" i="1"/>
  <c r="L1002" i="1"/>
  <c r="L1003" i="1"/>
  <c r="L1004" i="1"/>
  <c r="L1005" i="1"/>
  <c r="L1008" i="1"/>
  <c r="L1009" i="1"/>
  <c r="L1010" i="1"/>
  <c r="L1011" i="1"/>
  <c r="L1012" i="1"/>
  <c r="L1013" i="1"/>
  <c r="L1014" i="1"/>
  <c r="L1015" i="1"/>
  <c r="L1017" i="1"/>
  <c r="L1018" i="1"/>
  <c r="L1019" i="1"/>
  <c r="L1020" i="1"/>
  <c r="N1020" i="1" s="1"/>
  <c r="L1021" i="1"/>
  <c r="L1022" i="1"/>
  <c r="L1023" i="1"/>
  <c r="L1025" i="1"/>
  <c r="L1026" i="1"/>
  <c r="L1027" i="1"/>
  <c r="L1028" i="1"/>
  <c r="L1029" i="1"/>
  <c r="L1030" i="1"/>
  <c r="L1031" i="1"/>
  <c r="L1033" i="1"/>
  <c r="L1034" i="1"/>
  <c r="N1034" i="1" s="1"/>
  <c r="L1035" i="1"/>
  <c r="L1036" i="1"/>
  <c r="L1037" i="1"/>
  <c r="L1038" i="1"/>
  <c r="N1038" i="1" s="1"/>
  <c r="L1039" i="1"/>
  <c r="M5" i="1"/>
  <c r="L5" i="1"/>
  <c r="N448" i="1" l="1"/>
  <c r="N903" i="1"/>
  <c r="N54" i="1"/>
  <c r="N50" i="1"/>
  <c r="N419" i="1"/>
  <c r="N439" i="1"/>
  <c r="N847" i="1"/>
  <c r="N833" i="1"/>
  <c r="N829" i="1"/>
  <c r="N825" i="1"/>
  <c r="N792" i="1"/>
  <c r="N788" i="1"/>
  <c r="N782" i="1"/>
  <c r="N778" i="1"/>
  <c r="N1029" i="1"/>
  <c r="N1005" i="1"/>
  <c r="N1001" i="1"/>
  <c r="N965" i="1"/>
  <c r="N943" i="1"/>
  <c r="N884" i="1"/>
  <c r="N841" i="1"/>
  <c r="N837" i="1"/>
  <c r="N807" i="1"/>
  <c r="N764" i="1"/>
  <c r="N760" i="1"/>
  <c r="N739" i="1"/>
  <c r="N16" i="1"/>
  <c r="P16" i="1"/>
  <c r="N336" i="1"/>
  <c r="P336" i="1"/>
  <c r="N358" i="1"/>
  <c r="P358" i="1"/>
  <c r="N384" i="1"/>
  <c r="P384" i="1"/>
  <c r="N395" i="1"/>
  <c r="P395" i="1"/>
  <c r="N405" i="1"/>
  <c r="P405" i="1"/>
  <c r="N414" i="1"/>
  <c r="P414" i="1"/>
  <c r="N434" i="1"/>
  <c r="P434" i="1"/>
  <c r="N430" i="1"/>
  <c r="P430" i="1"/>
  <c r="N443" i="1"/>
  <c r="P443" i="1"/>
  <c r="N450" i="1"/>
  <c r="N665" i="1"/>
  <c r="P665" i="1"/>
  <c r="N743" i="1"/>
  <c r="N1033" i="1"/>
  <c r="N1014" i="1"/>
  <c r="N992" i="1"/>
  <c r="N866" i="1"/>
  <c r="N522" i="1"/>
  <c r="N164" i="1"/>
  <c r="P164" i="1"/>
  <c r="N165" i="1"/>
  <c r="P165" i="1"/>
  <c r="N673" i="1"/>
  <c r="P673" i="1"/>
  <c r="N695" i="1"/>
  <c r="P695" i="1"/>
  <c r="N704" i="1"/>
  <c r="P704" i="1"/>
  <c r="N713" i="1"/>
  <c r="P713" i="1"/>
  <c r="N734" i="1"/>
  <c r="P734" i="1"/>
  <c r="N742" i="1"/>
  <c r="N754" i="1"/>
  <c r="P754" i="1"/>
  <c r="N684" i="1"/>
  <c r="N13" i="1"/>
  <c r="P13" i="1"/>
  <c r="N340" i="1"/>
  <c r="P340" i="1"/>
  <c r="N354" i="1"/>
  <c r="P354" i="1"/>
  <c r="N380" i="1"/>
  <c r="P380" i="1"/>
  <c r="N391" i="1"/>
  <c r="P391" i="1"/>
  <c r="N401" i="1"/>
  <c r="P401" i="1"/>
  <c r="N410" i="1"/>
  <c r="P410" i="1"/>
  <c r="N426" i="1"/>
  <c r="P426" i="1"/>
  <c r="N1036" i="1"/>
  <c r="N1022" i="1"/>
  <c r="N1018" i="1"/>
  <c r="N974" i="1"/>
  <c r="N956" i="1"/>
  <c r="N949" i="1"/>
  <c r="N945" i="1"/>
  <c r="N925" i="1"/>
  <c r="N920" i="1"/>
  <c r="N916" i="1"/>
  <c r="N911" i="1"/>
  <c r="N907" i="1"/>
  <c r="N875" i="1"/>
  <c r="N821" i="1"/>
  <c r="N817" i="1"/>
  <c r="N773" i="1"/>
  <c r="N769" i="1"/>
  <c r="N747" i="1"/>
  <c r="N565" i="1"/>
  <c r="P565" i="1"/>
  <c r="N580" i="1"/>
  <c r="P580" i="1"/>
  <c r="N576" i="1"/>
  <c r="P576" i="1"/>
  <c r="N621" i="1"/>
  <c r="P621" i="1"/>
  <c r="N648" i="1"/>
  <c r="P648" i="1"/>
  <c r="N658" i="1"/>
  <c r="P658" i="1"/>
  <c r="N724" i="1"/>
  <c r="P724" i="1"/>
  <c r="N729" i="1"/>
  <c r="P729" i="1"/>
  <c r="N733" i="1"/>
  <c r="P733" i="1"/>
  <c r="N738" i="1"/>
  <c r="P738" i="1"/>
  <c r="N753" i="1"/>
  <c r="P753" i="1"/>
  <c r="N894" i="1"/>
  <c r="N930" i="1"/>
  <c r="N926" i="1"/>
  <c r="N935" i="1"/>
  <c r="N963" i="1"/>
  <c r="N981" i="1"/>
  <c r="N985" i="1"/>
  <c r="N999" i="1"/>
  <c r="N1003" i="1"/>
  <c r="N1027" i="1"/>
  <c r="N614" i="1"/>
  <c r="N341" i="1"/>
  <c r="P341" i="1"/>
  <c r="N337" i="1"/>
  <c r="N398" i="1"/>
  <c r="P398" i="1"/>
  <c r="N402" i="1"/>
  <c r="N407" i="1"/>
  <c r="P407" i="1"/>
  <c r="N411" i="1"/>
  <c r="P411" i="1"/>
  <c r="N416" i="1"/>
  <c r="P416" i="1"/>
  <c r="N420" i="1"/>
  <c r="P420" i="1"/>
  <c r="N523" i="1"/>
  <c r="P523" i="1"/>
  <c r="N519" i="1"/>
  <c r="N562" i="1"/>
  <c r="N558" i="1"/>
  <c r="P558" i="1"/>
  <c r="N666" i="1"/>
  <c r="P666" i="1"/>
  <c r="N21" i="1"/>
  <c r="N31" i="1"/>
  <c r="N40" i="1"/>
  <c r="N53" i="1"/>
  <c r="N49" i="1"/>
  <c r="N167" i="1"/>
  <c r="N178" i="1"/>
  <c r="N185" i="1"/>
  <c r="N217" i="1"/>
  <c r="N213" i="1"/>
  <c r="N235" i="1"/>
  <c r="N231" i="1"/>
  <c r="N256" i="1"/>
  <c r="N252" i="1"/>
  <c r="N276" i="1"/>
  <c r="N9" i="1"/>
  <c r="N27" i="1"/>
  <c r="N23" i="1"/>
  <c r="N30" i="1"/>
  <c r="N39" i="1"/>
  <c r="N203" i="1"/>
  <c r="N207" i="1"/>
  <c r="N224" i="1"/>
  <c r="N266" i="1"/>
  <c r="N262" i="1"/>
  <c r="N271" i="1"/>
  <c r="N292" i="1"/>
  <c r="N295" i="1"/>
  <c r="N589" i="1"/>
  <c r="N585" i="1"/>
  <c r="N610" i="1"/>
  <c r="N633" i="1"/>
  <c r="N629" i="1"/>
  <c r="N642" i="1"/>
  <c r="N651" i="1"/>
  <c r="N939" i="1"/>
  <c r="N5" i="1"/>
  <c r="N1031" i="1"/>
  <c r="N886" i="1"/>
  <c r="N882" i="1"/>
  <c r="N853" i="1"/>
  <c r="N843" i="1"/>
  <c r="N839" i="1"/>
  <c r="N809" i="1"/>
  <c r="N799" i="1"/>
  <c r="N762" i="1"/>
  <c r="N17" i="1"/>
  <c r="N22" i="1"/>
  <c r="N297" i="1"/>
  <c r="N306" i="1"/>
  <c r="N324" i="1"/>
  <c r="N333" i="1"/>
  <c r="N1010" i="1"/>
  <c r="N967" i="1"/>
  <c r="N868" i="1"/>
  <c r="N864" i="1"/>
  <c r="N360" i="1"/>
  <c r="N393" i="1"/>
  <c r="N567" i="1"/>
  <c r="N622" i="1"/>
  <c r="N964" i="1"/>
  <c r="N1009" i="1"/>
  <c r="N1028" i="1"/>
  <c r="N647" i="1"/>
  <c r="N657" i="1"/>
  <c r="N675" i="1"/>
  <c r="N686" i="1"/>
  <c r="N693" i="1"/>
  <c r="N697" i="1"/>
  <c r="N702" i="1"/>
  <c r="N706" i="1"/>
  <c r="N711" i="1"/>
  <c r="N715" i="1"/>
  <c r="N720" i="1"/>
  <c r="N748" i="1"/>
  <c r="N744" i="1"/>
  <c r="N740" i="1"/>
  <c r="N897" i="1"/>
  <c r="N893" i="1"/>
  <c r="N912" i="1"/>
  <c r="N908" i="1"/>
  <c r="N921" i="1"/>
  <c r="N917" i="1"/>
  <c r="N929" i="1"/>
  <c r="N933" i="1"/>
  <c r="N938" i="1"/>
  <c r="N934" i="1"/>
  <c r="N950" i="1"/>
  <c r="N946" i="1"/>
  <c r="N957" i="1"/>
  <c r="N966" i="1"/>
  <c r="N979" i="1"/>
  <c r="N975" i="1"/>
  <c r="N984" i="1"/>
  <c r="N1002" i="1"/>
  <c r="N1023" i="1"/>
  <c r="N1019" i="1"/>
  <c r="N1030" i="1"/>
  <c r="N1026" i="1"/>
  <c r="N1037" i="1"/>
  <c r="N909" i="1"/>
  <c r="N891" i="1"/>
  <c r="N877" i="1"/>
  <c r="N873" i="1"/>
  <c r="N824" i="1"/>
  <c r="N819" i="1"/>
  <c r="N815" i="1"/>
  <c r="N771" i="1"/>
  <c r="N47" i="1"/>
  <c r="N51" i="1"/>
  <c r="N169" i="1"/>
  <c r="N180" i="1"/>
  <c r="N176" i="1"/>
  <c r="N187" i="1"/>
  <c r="N206" i="1"/>
  <c r="N215" i="1"/>
  <c r="N223" i="1"/>
  <c r="N233" i="1"/>
  <c r="N254" i="1"/>
  <c r="N250" i="1"/>
  <c r="N265" i="1"/>
  <c r="N261" i="1"/>
  <c r="N274" i="1"/>
  <c r="N270" i="1"/>
  <c r="N301" i="1"/>
  <c r="N310" i="1"/>
  <c r="N319" i="1"/>
  <c r="N328" i="1"/>
  <c r="N346" i="1"/>
  <c r="N561" i="1"/>
  <c r="N557" i="1"/>
  <c r="N582" i="1"/>
  <c r="N578" i="1"/>
  <c r="N588" i="1"/>
  <c r="N608" i="1"/>
  <c r="N613" i="1"/>
  <c r="N609" i="1"/>
  <c r="N623" i="1"/>
  <c r="N619" i="1"/>
  <c r="N632" i="1"/>
  <c r="N628" i="1"/>
  <c r="N641" i="1"/>
  <c r="N637" i="1"/>
  <c r="N650" i="1"/>
  <c r="N646" i="1"/>
  <c r="N660" i="1"/>
  <c r="N656" i="1"/>
  <c r="N678" i="1"/>
  <c r="N674" i="1"/>
  <c r="N689" i="1"/>
  <c r="N685" i="1"/>
  <c r="N700" i="1"/>
  <c r="N696" i="1"/>
  <c r="N709" i="1"/>
  <c r="N705" i="1"/>
  <c r="N714" i="1"/>
  <c r="N722" i="1"/>
  <c r="N735" i="1"/>
  <c r="N731" i="1"/>
  <c r="N755" i="1"/>
  <c r="N751" i="1"/>
  <c r="N896" i="1"/>
  <c r="N892" i="1"/>
  <c r="N928" i="1"/>
  <c r="N937" i="1"/>
  <c r="N983" i="1"/>
  <c r="N796" i="1"/>
  <c r="N790" i="1"/>
  <c r="N780" i="1"/>
  <c r="N586" i="1"/>
  <c r="N440" i="1"/>
  <c r="N431" i="1"/>
  <c r="N385" i="1"/>
  <c r="N353" i="1"/>
  <c r="N289" i="1"/>
  <c r="N267" i="1"/>
  <c r="N249" i="1"/>
  <c r="N188" i="1"/>
  <c r="N177" i="1"/>
  <c r="N166" i="1"/>
  <c r="N11" i="1"/>
  <c r="N7" i="1"/>
  <c r="N18" i="1"/>
  <c r="N14" i="1"/>
  <c r="N25" i="1"/>
  <c r="N196" i="1"/>
  <c r="N294" i="1"/>
  <c r="N290" i="1"/>
  <c r="N356" i="1"/>
  <c r="N386" i="1"/>
  <c r="N382" i="1"/>
  <c r="N389" i="1"/>
  <c r="N432" i="1"/>
  <c r="N428" i="1"/>
  <c r="N445" i="1"/>
  <c r="N441" i="1"/>
  <c r="N437" i="1"/>
  <c r="N452" i="1"/>
  <c r="N521" i="1"/>
  <c r="N571" i="1"/>
  <c r="N654" i="1"/>
  <c r="N682" i="1"/>
  <c r="N726" i="1"/>
  <c r="N721" i="1"/>
  <c r="N730" i="1"/>
  <c r="N750" i="1"/>
  <c r="N887" i="1"/>
  <c r="N899" i="1"/>
  <c r="N914" i="1"/>
  <c r="N910" i="1"/>
  <c r="N923" i="1"/>
  <c r="N919" i="1"/>
  <c r="N948" i="1"/>
  <c r="N944" i="1"/>
  <c r="N959" i="1"/>
  <c r="N955" i="1"/>
  <c r="N977" i="1"/>
  <c r="N973" i="1"/>
  <c r="N991" i="1"/>
  <c r="N1004" i="1"/>
  <c r="N1000" i="1"/>
  <c r="N1013" i="1"/>
  <c r="N1021" i="1"/>
  <c r="N1039" i="1"/>
  <c r="N1035" i="1"/>
  <c r="N204" i="1"/>
  <c r="N225" i="1"/>
  <c r="N334" i="1"/>
  <c r="N403" i="1"/>
  <c r="N421" i="1"/>
  <c r="N559" i="1"/>
  <c r="N904" i="1"/>
  <c r="N900" i="1"/>
  <c r="N993" i="1"/>
  <c r="N1015" i="1"/>
  <c r="N1011" i="1"/>
  <c r="N33" i="1"/>
  <c r="N38" i="1"/>
  <c r="N42" i="1"/>
  <c r="N197" i="1"/>
  <c r="N298" i="1"/>
  <c r="N307" i="1"/>
  <c r="N316" i="1"/>
  <c r="N325" i="1"/>
  <c r="N459" i="1"/>
  <c r="N512" i="1"/>
  <c r="N568" i="1"/>
  <c r="N550" i="1"/>
  <c r="N546" i="1"/>
  <c r="N29" i="1"/>
  <c r="N927" i="1"/>
  <c r="N936" i="1"/>
  <c r="N986" i="1"/>
  <c r="N982" i="1"/>
  <c r="N1025" i="1"/>
  <c r="N572" i="1"/>
  <c r="N669" i="1"/>
  <c r="N727" i="1"/>
  <c r="N736" i="1"/>
  <c r="N756" i="1"/>
  <c r="N649" i="1"/>
  <c r="N659" i="1"/>
  <c r="N848" i="1"/>
  <c r="N834" i="1"/>
  <c r="N830" i="1"/>
  <c r="N826" i="1"/>
  <c r="N548" i="1"/>
  <c r="N44" i="1"/>
  <c r="N195" i="1"/>
  <c r="N263" i="1"/>
  <c r="N272" i="1"/>
  <c r="N304" i="1"/>
  <c r="N300" i="1"/>
  <c r="N313" i="1"/>
  <c r="N309" i="1"/>
  <c r="N322" i="1"/>
  <c r="N318" i="1"/>
  <c r="N331" i="1"/>
  <c r="N327" i="1"/>
  <c r="N338" i="1"/>
  <c r="N349" i="1"/>
  <c r="N345" i="1"/>
  <c r="N388" i="1"/>
  <c r="N399" i="1"/>
  <c r="N408" i="1"/>
  <c r="N417" i="1"/>
  <c r="N461" i="1"/>
  <c r="N457" i="1"/>
  <c r="N514" i="1"/>
  <c r="N510" i="1"/>
  <c r="N528" i="1"/>
  <c r="N563" i="1"/>
  <c r="N570" i="1"/>
  <c r="N566" i="1"/>
  <c r="N590" i="1"/>
  <c r="N615" i="1"/>
  <c r="N611" i="1"/>
  <c r="N634" i="1"/>
  <c r="N630" i="1"/>
  <c r="N639" i="1"/>
  <c r="N676" i="1"/>
  <c r="N687" i="1"/>
  <c r="N683" i="1"/>
  <c r="N698" i="1"/>
  <c r="N694" i="1"/>
  <c r="N707" i="1"/>
  <c r="N703" i="1"/>
  <c r="N712" i="1"/>
  <c r="N902" i="1"/>
  <c r="N302" i="1"/>
  <c r="N311" i="1"/>
  <c r="N320" i="1"/>
  <c r="N329" i="1"/>
  <c r="N347" i="1"/>
  <c r="N723" i="1"/>
  <c r="N732" i="1"/>
  <c r="N752" i="1"/>
  <c r="N645" i="1"/>
  <c r="N655" i="1"/>
  <c r="N552" i="1"/>
  <c r="N184" i="1"/>
  <c r="N199" i="1"/>
  <c r="N208" i="1"/>
  <c r="N885" i="1"/>
  <c r="N878" i="1"/>
  <c r="N874" i="1"/>
  <c r="N852" i="1"/>
  <c r="N842" i="1"/>
  <c r="N838" i="1"/>
  <c r="N820" i="1"/>
  <c r="N816" i="1"/>
  <c r="N806" i="1"/>
  <c r="N800" i="1"/>
  <c r="N786" i="1"/>
  <c r="N774" i="1"/>
  <c r="N770" i="1"/>
  <c r="N763" i="1"/>
  <c r="N759" i="1"/>
  <c r="N551" i="1"/>
  <c r="N547" i="1"/>
  <c r="N537" i="1"/>
  <c r="N8" i="1"/>
  <c r="N19" i="1"/>
  <c r="N15" i="1"/>
  <c r="N26" i="1"/>
  <c r="N34" i="1"/>
  <c r="N43" i="1"/>
  <c r="N52" i="1"/>
  <c r="N48" i="1"/>
  <c r="N170" i="1"/>
  <c r="N194" i="1"/>
  <c r="N198" i="1"/>
  <c r="N212" i="1"/>
  <c r="N216" i="1"/>
  <c r="N221" i="1"/>
  <c r="N230" i="1"/>
  <c r="N234" i="1"/>
  <c r="N255" i="1"/>
  <c r="N251" i="1"/>
  <c r="N293" i="1"/>
  <c r="N303" i="1"/>
  <c r="N299" i="1"/>
  <c r="N312" i="1"/>
  <c r="N308" i="1"/>
  <c r="N321" i="1"/>
  <c r="N317" i="1"/>
  <c r="N330" i="1"/>
  <c r="N326" i="1"/>
  <c r="N344" i="1"/>
  <c r="N348" i="1"/>
  <c r="N359" i="1"/>
  <c r="N355" i="1"/>
  <c r="N381" i="1"/>
  <c r="N396" i="1"/>
  <c r="N392" i="1"/>
  <c r="N425" i="1"/>
  <c r="N427" i="1"/>
  <c r="N444" i="1"/>
  <c r="N447" i="1"/>
  <c r="N451" i="1"/>
  <c r="N456" i="1"/>
  <c r="N460" i="1"/>
  <c r="N507" i="1"/>
  <c r="N513" i="1"/>
  <c r="N518" i="1"/>
  <c r="N573" i="1"/>
  <c r="N569" i="1"/>
  <c r="N575" i="1"/>
  <c r="N579" i="1"/>
  <c r="N584" i="1"/>
  <c r="N624" i="1"/>
  <c r="N620" i="1"/>
  <c r="N741" i="1"/>
  <c r="N905" i="1"/>
  <c r="N901" i="1"/>
  <c r="N990" i="1"/>
  <c r="N994" i="1"/>
  <c r="N1008" i="1"/>
  <c r="N1012" i="1"/>
  <c r="N1017" i="1"/>
  <c r="N883" i="1"/>
  <c r="N876" i="1"/>
  <c r="N871" i="1"/>
  <c r="N849" i="1"/>
  <c r="N845" i="1"/>
  <c r="N840" i="1"/>
  <c r="N836" i="1"/>
  <c r="N831" i="1"/>
  <c r="N827" i="1"/>
  <c r="N822" i="1"/>
  <c r="N818" i="1"/>
  <c r="N812" i="1"/>
  <c r="N808" i="1"/>
  <c r="N802" i="1"/>
  <c r="N798" i="1"/>
  <c r="N772" i="1"/>
  <c r="N768" i="1"/>
  <c r="N761" i="1"/>
  <c r="N543" i="1"/>
  <c r="N539" i="1"/>
  <c r="N10" i="1"/>
  <c r="N6" i="1"/>
  <c r="N24" i="1"/>
  <c r="N36" i="1"/>
  <c r="N32" i="1"/>
  <c r="N41" i="1"/>
  <c r="N168" i="1"/>
  <c r="N174" i="1"/>
  <c r="N179" i="1"/>
  <c r="N175" i="1"/>
  <c r="N186" i="1"/>
  <c r="N209" i="1"/>
  <c r="N205" i="1"/>
  <c r="N226" i="1"/>
  <c r="N222" i="1"/>
  <c r="N260" i="1"/>
  <c r="N264" i="1"/>
  <c r="N269" i="1"/>
  <c r="N273" i="1"/>
  <c r="N291" i="1"/>
  <c r="N339" i="1"/>
  <c r="N335" i="1"/>
  <c r="N378" i="1"/>
  <c r="N383" i="1"/>
  <c r="N379" i="1"/>
  <c r="N404" i="1"/>
  <c r="N400" i="1"/>
  <c r="N413" i="1"/>
  <c r="N409" i="1"/>
  <c r="N422" i="1"/>
  <c r="N418" i="1"/>
  <c r="N433" i="1"/>
  <c r="N429" i="1"/>
  <c r="N442" i="1"/>
  <c r="N438" i="1"/>
  <c r="N524" i="1"/>
  <c r="N520" i="1"/>
  <c r="N533" i="1"/>
  <c r="N529" i="1"/>
  <c r="N560" i="1"/>
  <c r="N556" i="1"/>
  <c r="N587" i="1"/>
  <c r="N668" i="1"/>
  <c r="N857" i="1"/>
  <c r="N858" i="1"/>
  <c r="N860" i="1"/>
  <c r="N856" i="1"/>
  <c r="N855" i="1"/>
  <c r="N859" i="1"/>
  <c r="N801" i="1"/>
  <c r="N797" i="1"/>
  <c r="N667" i="1"/>
  <c r="G964" i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I725" i="1"/>
  <c r="G452" i="1"/>
  <c r="G453" i="1" s="1"/>
  <c r="M725" i="1" l="1"/>
  <c r="P725" i="1" s="1"/>
  <c r="L725" i="1"/>
  <c r="I35" i="1"/>
  <c r="L35" i="1" l="1"/>
  <c r="M35" i="1"/>
  <c r="N725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N35" i="1" l="1"/>
  <c r="P35" i="1"/>
  <c r="G165" i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4" i="1" s="1"/>
  <c r="G455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l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</calcChain>
</file>

<file path=xl/sharedStrings.xml><?xml version="1.0" encoding="utf-8"?>
<sst xmlns="http://schemas.openxmlformats.org/spreadsheetml/2006/main" count="455" uniqueCount="74">
  <si>
    <t>Cast #</t>
  </si>
  <si>
    <t>Station</t>
  </si>
  <si>
    <t>Date</t>
  </si>
  <si>
    <t>GM Time</t>
  </si>
  <si>
    <t>Latitude</t>
  </si>
  <si>
    <t>Longitude</t>
  </si>
  <si>
    <t>Vial #</t>
  </si>
  <si>
    <t xml:space="preserve">Depth </t>
  </si>
  <si>
    <t>Vol. Filt</t>
  </si>
  <si>
    <t xml:space="preserve">N </t>
  </si>
  <si>
    <t>C</t>
  </si>
  <si>
    <t xml:space="preserve">PON </t>
  </si>
  <si>
    <t xml:space="preserve">POC </t>
  </si>
  <si>
    <t>C/N ratio</t>
  </si>
  <si>
    <t xml:space="preserve">(m) </t>
  </si>
  <si>
    <t xml:space="preserve">(mL) </t>
  </si>
  <si>
    <t xml:space="preserve">(mg) </t>
  </si>
  <si>
    <t xml:space="preserve">(µmol L-1) </t>
  </si>
  <si>
    <t xml:space="preserve">(mol/mol) </t>
  </si>
  <si>
    <t>SPIROPA TN-368</t>
  </si>
  <si>
    <t>XX</t>
  </si>
  <si>
    <t>S1</t>
  </si>
  <si>
    <t>blank</t>
  </si>
  <si>
    <t>S2</t>
  </si>
  <si>
    <t>S3</t>
  </si>
  <si>
    <t>S4</t>
  </si>
  <si>
    <t>S5</t>
  </si>
  <si>
    <t>S6</t>
  </si>
  <si>
    <t>S7</t>
  </si>
  <si>
    <t>S8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</si>
  <si>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</si>
  <si>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</si>
  <si>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</si>
  <si>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</si>
  <si>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</si>
  <si>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</si>
  <si>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</si>
  <si>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</si>
  <si>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</si>
  <si>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</si>
  <si>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 xml:space="preserve"> 7/6/19</t>
  </si>
  <si>
    <t>A15</t>
  </si>
  <si>
    <t>A16</t>
  </si>
  <si>
    <t>A17</t>
  </si>
  <si>
    <t>A18</t>
  </si>
  <si>
    <t>AC2</t>
  </si>
  <si>
    <t>AL2</t>
  </si>
  <si>
    <t>SSF2</t>
  </si>
  <si>
    <t>SSF1</t>
  </si>
  <si>
    <t>SSF3</t>
  </si>
  <si>
    <t>SSF4</t>
  </si>
  <si>
    <t>SSF5</t>
  </si>
  <si>
    <t>SSF6</t>
  </si>
  <si>
    <t>AL3</t>
  </si>
  <si>
    <t>HS1</t>
  </si>
  <si>
    <t>SLP</t>
  </si>
  <si>
    <t>ALF1</t>
  </si>
  <si>
    <t>ALF2</t>
  </si>
  <si>
    <t>ALF3</t>
  </si>
  <si>
    <t xml:space="preserve">unmarked? </t>
  </si>
  <si>
    <t>Productivity</t>
  </si>
  <si>
    <r>
      <t>(mg m</t>
    </r>
    <r>
      <rPr>
        <b/>
        <vertAlign val="superscript"/>
        <sz val="10"/>
        <rFont val="Arial"/>
        <family val="2"/>
      </rPr>
      <t>-3</t>
    </r>
    <r>
      <rPr>
        <b/>
        <sz val="10"/>
        <rFont val="Arial"/>
        <family val="2"/>
      </rPr>
      <t xml:space="preserve"> h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</si>
  <si>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r>
      <t xml:space="preserve">   (mg C m</t>
    </r>
    <r>
      <rPr>
        <b/>
        <vertAlign val="superscript"/>
        <sz val="10"/>
        <rFont val="Arial"/>
        <family val="2"/>
      </rPr>
      <t>-2</t>
    </r>
    <r>
      <rPr>
        <b/>
        <sz val="10"/>
        <rFont val="Arial"/>
        <family val="2"/>
      </rPr>
      <t xml:space="preserve"> d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</si>
  <si>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t xml:space="preserve">Integrated Productivity  </t>
  </si>
  <si>
    <t>%Io</t>
  </si>
  <si>
    <t xml:space="preserve">SSF2 P/E 50m </t>
  </si>
  <si>
    <t xml:space="preserve">SSF2 P/E 0m </t>
  </si>
  <si>
    <t>HS1 P/E 0m</t>
  </si>
  <si>
    <t>HS1 P/E 39m</t>
  </si>
  <si>
    <t xml:space="preserve">*non combusted filters* </t>
  </si>
  <si>
    <t xml:space="preserve">LOST DATA </t>
  </si>
  <si>
    <t xml:space="preserve">Bsi </t>
  </si>
  <si>
    <t>(uM)</t>
  </si>
  <si>
    <t>C/Si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</si>
</sst>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60"/>
  <sheetViews>
    <sheetView tabSelected="1" workbookViewId="0">
      <pane ySplit="1545" topLeftCell="A919" activePane="bottomLeft"/>
      <selection activeCell="P1" sqref="P1"/>
      <selection pane="bottomLeft" activeCell="S934" sqref="S934"/>
    </sheetView>
  </sheetViews>
  <sheetFormatPr defaultColWidth="11" defaultRowHeight="15.75" x14ac:dyDescent="0.25"/>
  <cols>
    <col min="1" max="9" width="10.875" style="6"/>
    <col min="10" max="11" width="0" style="6" hidden="1" customWidth="1"/>
    <col min="12" max="13" width="10.875" style="24"/>
    <col min="14" max="14" width="0" style="24" hidden="1" customWidth="1"/>
    <col min="15" max="15" width="10.875" style="24"/>
    <col min="16" max="16" width="11" style="24"/>
    <col min="17" max="17" width="10.875" style="14"/>
    <col min="18" max="18" width="10.875" style="15"/>
    <col min="19" max="19" width="20" style="15" customWidth="1"/>
  </cols>
  <sheetData>
    <row r="1" spans="1:19" s="10" customFormat="1" x14ac:dyDescent="0.25">
      <c r="A1" s="3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22"/>
      <c r="M1" s="22"/>
      <c r="N1" s="22"/>
      <c r="O1" s="22"/>
      <c r="P1" s="22"/>
      <c r="Q1" s="18"/>
      <c r="R1" s="18"/>
      <c r="S1" s="18"/>
    </row>
    <row r="2" spans="1:19" s="10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2"/>
      <c r="M2" s="22"/>
      <c r="N2" s="22"/>
      <c r="O2" s="22"/>
      <c r="P2" s="22"/>
      <c r="Q2" s="18"/>
      <c r="R2" s="18"/>
      <c r="S2" s="18"/>
    </row>
    <row r="3" spans="1:19" s="1" customForma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22" t="s">
        <v>11</v>
      </c>
      <c r="M3" s="22" t="s">
        <v>12</v>
      </c>
      <c r="N3" s="22" t="s">
        <v>13</v>
      </c>
      <c r="O3" s="25" t="s">
        <v>71</v>
      </c>
      <c r="P3" s="12" t="s">
        <v>73</v>
      </c>
      <c r="Q3" s="12" t="s">
        <v>64</v>
      </c>
      <c r="R3" s="16" t="s">
        <v>60</v>
      </c>
      <c r="S3" s="16" t="s">
        <v>63</v>
      </c>
    </row>
    <row r="4" spans="1:19" s="1" customFormat="1" x14ac:dyDescent="0.25">
      <c r="A4" s="2"/>
      <c r="B4" s="2"/>
      <c r="C4" s="2"/>
      <c r="D4" s="2"/>
      <c r="E4" s="2"/>
      <c r="F4" s="2"/>
      <c r="G4" s="2"/>
      <c r="H4" s="2" t="s">
        <v>14</v>
      </c>
      <c r="I4" s="2" t="s">
        <v>15</v>
      </c>
      <c r="J4" s="2" t="s">
        <v>16</v>
      </c>
      <c r="K4" s="2" t="s">
        <v>16</v>
      </c>
      <c r="L4" s="23" t="s">
        <v>17</v>
      </c>
      <c r="M4" s="23" t="s">
        <v>17</v>
      </c>
      <c r="N4" s="23" t="s">
        <v>18</v>
      </c>
      <c r="O4" s="26" t="s">
        <v>72</v>
      </c>
      <c r="P4" s="13"/>
      <c r="Q4" s="13"/>
      <c r="R4" s="17" t="s">
        <v>61</v>
      </c>
      <c r="S4" s="17" t="s">
        <v>62</v>
      </c>
    </row>
    <row r="5" spans="1:19" s="1" customFormat="1" x14ac:dyDescent="0.25">
      <c r="A5" s="5">
        <v>1</v>
      </c>
      <c r="B5" s="5" t="s">
        <v>30</v>
      </c>
      <c r="C5" s="7">
        <v>43652</v>
      </c>
      <c r="D5" s="5">
        <v>21</v>
      </c>
      <c r="E5" s="5">
        <v>40.463957000000001</v>
      </c>
      <c r="F5" s="5">
        <v>-70.829757999999998</v>
      </c>
      <c r="G5" s="5">
        <v>101</v>
      </c>
      <c r="H5" s="5">
        <v>0</v>
      </c>
      <c r="I5" s="5">
        <v>1070</v>
      </c>
      <c r="J5" s="6">
        <v>3.5999999999999997E-2</v>
      </c>
      <c r="K5" s="6">
        <v>0.24399999999999999</v>
      </c>
      <c r="L5" s="15">
        <f>1000*J5*1000/(14*I5)</f>
        <v>2.4032042723631508</v>
      </c>
      <c r="M5" s="15">
        <f>1000*(K5-K$12)*1000/(12*I5)</f>
        <v>17.289719626168225</v>
      </c>
      <c r="N5" s="15">
        <f>M5/L5</f>
        <v>7.1944444444444446</v>
      </c>
      <c r="O5" s="31">
        <v>0</v>
      </c>
      <c r="P5" s="34"/>
      <c r="Q5" s="14"/>
      <c r="R5" s="15"/>
      <c r="S5" s="15"/>
    </row>
    <row r="6" spans="1:19" s="1" customFormat="1" x14ac:dyDescent="0.25">
      <c r="A6" s="5"/>
      <c r="B6" s="5"/>
      <c r="C6" s="5"/>
      <c r="D6" s="5"/>
      <c r="E6" s="5"/>
      <c r="F6" s="5"/>
      <c r="G6" s="5">
        <f>G5+1</f>
        <v>102</v>
      </c>
      <c r="H6" s="5">
        <v>10</v>
      </c>
      <c r="I6" s="5">
        <v>1070</v>
      </c>
      <c r="J6" s="6">
        <v>4.2000000000000003E-2</v>
      </c>
      <c r="K6" s="6">
        <v>0.28299999999999997</v>
      </c>
      <c r="L6" s="15">
        <f t="shared" ref="L6:L69" si="0">1000*J6*1000/(14*I6)</f>
        <v>2.8037383177570092</v>
      </c>
      <c r="M6" s="15">
        <f t="shared" ref="M6:M11" si="1">1000*(K6-K$12)*1000/(12*I6)</f>
        <v>20.327102803738313</v>
      </c>
      <c r="N6" s="15">
        <f t="shared" ref="N6:N69" si="2">M6/L6</f>
        <v>7.2499999999999991</v>
      </c>
      <c r="O6" s="32">
        <v>2.2573937086986846</v>
      </c>
      <c r="P6" s="34">
        <f t="shared" ref="P6:P69" si="3">M6/O6</f>
        <v>9.0046777066000772</v>
      </c>
      <c r="Q6" s="14"/>
      <c r="R6" s="15"/>
      <c r="S6" s="15"/>
    </row>
    <row r="7" spans="1:19" s="1" customFormat="1" x14ac:dyDescent="0.25">
      <c r="A7" s="5"/>
      <c r="B7" s="5"/>
      <c r="C7" s="5"/>
      <c r="D7" s="5"/>
      <c r="E7" s="5"/>
      <c r="F7" s="5"/>
      <c r="G7" s="5">
        <f t="shared" ref="G7:G70" si="4">G6+1</f>
        <v>103</v>
      </c>
      <c r="H7" s="5">
        <v>16</v>
      </c>
      <c r="I7" s="5">
        <v>1070</v>
      </c>
      <c r="J7" s="6">
        <v>5.8000000000000003E-2</v>
      </c>
      <c r="K7" s="6">
        <v>0.46899999999999997</v>
      </c>
      <c r="L7" s="15">
        <f t="shared" si="0"/>
        <v>3.8718291054739651</v>
      </c>
      <c r="M7" s="15">
        <f t="shared" si="1"/>
        <v>34.813084112149525</v>
      </c>
      <c r="N7" s="15">
        <f t="shared" si="2"/>
        <v>8.9913793103448256</v>
      </c>
      <c r="O7" s="32">
        <v>1.6203189236805742</v>
      </c>
      <c r="P7" s="34">
        <f t="shared" si="3"/>
        <v>21.48532835318073</v>
      </c>
      <c r="Q7" s="14"/>
      <c r="R7" s="15"/>
      <c r="S7" s="15"/>
    </row>
    <row r="8" spans="1:19" s="1" customFormat="1" x14ac:dyDescent="0.25">
      <c r="A8" s="5"/>
      <c r="B8" s="5"/>
      <c r="C8" s="5"/>
      <c r="D8" s="5"/>
      <c r="E8" s="5"/>
      <c r="F8" s="5"/>
      <c r="G8" s="5">
        <f t="shared" si="4"/>
        <v>104</v>
      </c>
      <c r="H8" s="5">
        <v>27</v>
      </c>
      <c r="I8" s="5">
        <v>1070</v>
      </c>
      <c r="J8" s="6">
        <v>3.5000000000000003E-2</v>
      </c>
      <c r="K8" s="6">
        <v>0.23</v>
      </c>
      <c r="L8" s="15">
        <f t="shared" si="0"/>
        <v>2.3364485981308412</v>
      </c>
      <c r="M8" s="15">
        <f t="shared" si="1"/>
        <v>16.199376947040502</v>
      </c>
      <c r="N8" s="15">
        <f t="shared" si="2"/>
        <v>6.9333333333333345</v>
      </c>
      <c r="O8" s="35"/>
      <c r="P8" s="34"/>
      <c r="Q8" s="14"/>
      <c r="R8" s="15"/>
      <c r="S8" s="15"/>
    </row>
    <row r="9" spans="1:19" s="1" customFormat="1" x14ac:dyDescent="0.25">
      <c r="A9" s="5"/>
      <c r="B9" s="5"/>
      <c r="C9" s="5"/>
      <c r="D9" s="5"/>
      <c r="E9" s="5"/>
      <c r="F9" s="5"/>
      <c r="G9" s="5">
        <f t="shared" si="4"/>
        <v>105</v>
      </c>
      <c r="H9" s="5">
        <v>40</v>
      </c>
      <c r="I9" s="5">
        <v>1070</v>
      </c>
      <c r="J9" s="6">
        <v>8.0000000000000002E-3</v>
      </c>
      <c r="K9" s="6">
        <v>0.127</v>
      </c>
      <c r="L9" s="15">
        <f t="shared" si="0"/>
        <v>0.53404539385847793</v>
      </c>
      <c r="M9" s="15">
        <f t="shared" si="1"/>
        <v>8.1775700934579447</v>
      </c>
      <c r="N9" s="15">
        <f t="shared" si="2"/>
        <v>15.312500000000002</v>
      </c>
      <c r="O9" s="32">
        <v>3.0082351819584856</v>
      </c>
      <c r="P9" s="34">
        <f t="shared" si="3"/>
        <v>2.7183945399288922</v>
      </c>
      <c r="Q9" s="14"/>
      <c r="R9" s="15"/>
      <c r="S9" s="15"/>
    </row>
    <row r="10" spans="1:19" s="1" customFormat="1" x14ac:dyDescent="0.25">
      <c r="A10" s="5"/>
      <c r="B10" s="5"/>
      <c r="C10" s="5"/>
      <c r="D10" s="5"/>
      <c r="E10" s="5"/>
      <c r="F10" s="5"/>
      <c r="G10" s="5">
        <f t="shared" si="4"/>
        <v>106</v>
      </c>
      <c r="H10" s="5">
        <v>60</v>
      </c>
      <c r="I10" s="5">
        <v>1070</v>
      </c>
      <c r="J10" s="6">
        <v>8.0000000000000002E-3</v>
      </c>
      <c r="K10" s="6">
        <v>9.2999999999999999E-2</v>
      </c>
      <c r="L10" s="15">
        <f t="shared" si="0"/>
        <v>0.53404539385847793</v>
      </c>
      <c r="M10" s="15">
        <f t="shared" si="1"/>
        <v>5.5295950155763247</v>
      </c>
      <c r="N10" s="15">
        <f t="shared" si="2"/>
        <v>10.354166666666668</v>
      </c>
      <c r="O10" s="32">
        <v>3.864801264226656</v>
      </c>
      <c r="P10" s="34">
        <f t="shared" si="3"/>
        <v>1.4307579193681497</v>
      </c>
      <c r="Q10" s="14"/>
      <c r="R10" s="15"/>
      <c r="S10" s="15"/>
    </row>
    <row r="11" spans="1:19" s="1" customFormat="1" x14ac:dyDescent="0.25">
      <c r="A11" s="5"/>
      <c r="B11" s="5"/>
      <c r="C11" s="5"/>
      <c r="D11" s="5"/>
      <c r="E11" s="5"/>
      <c r="F11" s="5"/>
      <c r="G11" s="5">
        <f t="shared" si="4"/>
        <v>107</v>
      </c>
      <c r="H11" s="5">
        <v>70</v>
      </c>
      <c r="I11" s="5">
        <v>1070</v>
      </c>
      <c r="J11" s="6">
        <v>1.0999999999999999E-2</v>
      </c>
      <c r="K11" s="6">
        <v>0.12</v>
      </c>
      <c r="L11" s="15">
        <f t="shared" si="0"/>
        <v>0.73431241655540724</v>
      </c>
      <c r="M11" s="15">
        <f t="shared" si="1"/>
        <v>7.6323987538940807</v>
      </c>
      <c r="N11" s="15">
        <f t="shared" si="2"/>
        <v>10.393939393939393</v>
      </c>
      <c r="O11" s="32">
        <v>2.9437368730831861</v>
      </c>
      <c r="P11" s="34">
        <f t="shared" si="3"/>
        <v>2.5927584845245097</v>
      </c>
      <c r="Q11" s="14"/>
      <c r="R11" s="15"/>
      <c r="S11" s="15"/>
    </row>
    <row r="12" spans="1:19" s="1" customFormat="1" x14ac:dyDescent="0.25">
      <c r="A12" s="5"/>
      <c r="B12" s="5"/>
      <c r="C12" s="5"/>
      <c r="D12" s="5"/>
      <c r="E12" s="5"/>
      <c r="F12" s="5"/>
      <c r="G12" s="5">
        <f t="shared" si="4"/>
        <v>108</v>
      </c>
      <c r="H12" s="5">
        <v>70</v>
      </c>
      <c r="I12" s="5" t="s">
        <v>22</v>
      </c>
      <c r="J12" s="6" t="s">
        <v>20</v>
      </c>
      <c r="K12" s="6">
        <v>2.1999999999999999E-2</v>
      </c>
      <c r="L12" s="15"/>
      <c r="M12" s="15"/>
      <c r="N12" s="15"/>
      <c r="O12" s="27"/>
      <c r="P12" s="34"/>
      <c r="Q12" s="14"/>
      <c r="R12" s="15"/>
      <c r="S12" s="15"/>
    </row>
    <row r="13" spans="1:19" s="1" customFormat="1" x14ac:dyDescent="0.25">
      <c r="A13" s="5">
        <v>2</v>
      </c>
      <c r="B13" s="5" t="s">
        <v>31</v>
      </c>
      <c r="C13" s="7">
        <v>43652</v>
      </c>
      <c r="D13" s="5">
        <v>134</v>
      </c>
      <c r="E13" s="5">
        <v>40.400373999999999</v>
      </c>
      <c r="F13" s="5">
        <v>-70.830297000000002</v>
      </c>
      <c r="G13" s="5">
        <f t="shared" si="4"/>
        <v>109</v>
      </c>
      <c r="H13" s="5">
        <v>0</v>
      </c>
      <c r="I13" s="5">
        <v>1070</v>
      </c>
      <c r="J13" s="6">
        <v>3.5999999999999997E-2</v>
      </c>
      <c r="K13" s="6">
        <v>0.23400000000000001</v>
      </c>
      <c r="L13" s="15">
        <f t="shared" si="0"/>
        <v>2.4032042723631508</v>
      </c>
      <c r="M13" s="15">
        <f>1000*(K13-K$20)*1000/(12*I13)</f>
        <v>17.36760124610592</v>
      </c>
      <c r="N13" s="15">
        <f t="shared" si="2"/>
        <v>7.2268518518518521</v>
      </c>
      <c r="O13" s="27">
        <v>2.2024835625435575</v>
      </c>
      <c r="P13" s="34">
        <f t="shared" si="3"/>
        <v>7.8854623668785946</v>
      </c>
      <c r="Q13" s="14"/>
      <c r="R13" s="15"/>
      <c r="S13" s="15"/>
    </row>
    <row r="14" spans="1:19" s="1" customFormat="1" x14ac:dyDescent="0.25">
      <c r="A14" s="5"/>
      <c r="B14" s="5"/>
      <c r="C14" s="5"/>
      <c r="D14" s="5"/>
      <c r="E14" s="5"/>
      <c r="F14" s="5"/>
      <c r="G14" s="5">
        <f t="shared" si="4"/>
        <v>110</v>
      </c>
      <c r="H14" s="5">
        <v>10</v>
      </c>
      <c r="I14" s="5">
        <v>1070</v>
      </c>
      <c r="J14" s="6">
        <v>4.1000000000000002E-2</v>
      </c>
      <c r="K14" s="6">
        <v>0.25800000000000001</v>
      </c>
      <c r="L14" s="15">
        <f t="shared" si="0"/>
        <v>2.7369826435246996</v>
      </c>
      <c r="M14" s="15">
        <f t="shared" ref="M14:M19" si="5">1000*(K14-K$20)*1000/(12*I14)</f>
        <v>19.236760124610591</v>
      </c>
      <c r="N14" s="15">
        <f t="shared" si="2"/>
        <v>7.0284552845528454</v>
      </c>
      <c r="O14" s="27"/>
      <c r="P14" s="34"/>
      <c r="Q14" s="14"/>
      <c r="R14" s="15"/>
      <c r="S14" s="15"/>
    </row>
    <row r="15" spans="1:19" s="1" customFormat="1" x14ac:dyDescent="0.25">
      <c r="A15" s="5"/>
      <c r="B15" s="5"/>
      <c r="C15" s="5"/>
      <c r="D15" s="5"/>
      <c r="E15" s="5"/>
      <c r="F15" s="5"/>
      <c r="G15" s="5">
        <f t="shared" si="4"/>
        <v>111</v>
      </c>
      <c r="H15" s="5">
        <v>20</v>
      </c>
      <c r="I15" s="5">
        <v>1070</v>
      </c>
      <c r="J15" s="6">
        <v>7.9000000000000001E-2</v>
      </c>
      <c r="K15" s="6">
        <v>0.45</v>
      </c>
      <c r="L15" s="15">
        <f t="shared" si="0"/>
        <v>5.2736982643524701</v>
      </c>
      <c r="M15" s="15">
        <f t="shared" si="5"/>
        <v>34.190031152647975</v>
      </c>
      <c r="N15" s="15">
        <f t="shared" si="2"/>
        <v>6.4831223628691985</v>
      </c>
      <c r="O15" s="27"/>
      <c r="P15" s="34"/>
      <c r="Q15" s="14"/>
      <c r="R15" s="15"/>
      <c r="S15" s="15"/>
    </row>
    <row r="16" spans="1:19" s="1" customFormat="1" x14ac:dyDescent="0.25">
      <c r="A16" s="5"/>
      <c r="B16" s="5"/>
      <c r="C16" s="5"/>
      <c r="D16" s="5"/>
      <c r="E16" s="5"/>
      <c r="F16" s="5"/>
      <c r="G16" s="5">
        <f t="shared" si="4"/>
        <v>112</v>
      </c>
      <c r="H16" s="5">
        <v>30</v>
      </c>
      <c r="I16" s="5">
        <v>1070</v>
      </c>
      <c r="J16" s="6">
        <v>2.7E-2</v>
      </c>
      <c r="K16" s="6">
        <v>0.20300000000000001</v>
      </c>
      <c r="L16" s="15">
        <f t="shared" si="0"/>
        <v>1.8024032042723632</v>
      </c>
      <c r="M16" s="15">
        <f t="shared" si="5"/>
        <v>14.953271028037383</v>
      </c>
      <c r="N16" s="15">
        <f t="shared" si="2"/>
        <v>8.2962962962962958</v>
      </c>
      <c r="O16" s="27">
        <v>4.4128321262791204</v>
      </c>
      <c r="P16" s="34">
        <f t="shared" si="3"/>
        <v>3.3885882354300914</v>
      </c>
      <c r="Q16" s="14"/>
      <c r="R16" s="15"/>
      <c r="S16" s="15"/>
    </row>
    <row r="17" spans="1:16384" s="1" customFormat="1" x14ac:dyDescent="0.25">
      <c r="A17" s="5"/>
      <c r="B17" s="5"/>
      <c r="C17" s="5"/>
      <c r="D17" s="5"/>
      <c r="E17" s="5"/>
      <c r="F17" s="5"/>
      <c r="G17" s="5">
        <f t="shared" si="4"/>
        <v>113</v>
      </c>
      <c r="H17" s="5">
        <v>40</v>
      </c>
      <c r="I17" s="5">
        <v>1070</v>
      </c>
      <c r="J17" s="6">
        <v>0.01</v>
      </c>
      <c r="K17" s="6">
        <v>0.13400000000000001</v>
      </c>
      <c r="L17" s="15">
        <f t="shared" si="0"/>
        <v>0.66755674232309747</v>
      </c>
      <c r="M17" s="15">
        <f t="shared" si="5"/>
        <v>9.5794392523364493</v>
      </c>
      <c r="N17" s="15">
        <f t="shared" si="2"/>
        <v>14.350000000000001</v>
      </c>
      <c r="O17" s="27">
        <v>5.4238648349832861</v>
      </c>
      <c r="P17" s="34">
        <f t="shared" si="3"/>
        <v>1.766164818590279</v>
      </c>
      <c r="Q17" s="14"/>
      <c r="R17" s="15"/>
      <c r="S17" s="15"/>
    </row>
    <row r="18" spans="1:16384" s="1" customFormat="1" x14ac:dyDescent="0.25">
      <c r="A18" s="5"/>
      <c r="B18" s="5"/>
      <c r="C18" s="5"/>
      <c r="D18" s="5"/>
      <c r="E18" s="5"/>
      <c r="F18" s="5"/>
      <c r="G18" s="5">
        <f t="shared" si="4"/>
        <v>114</v>
      </c>
      <c r="H18" s="5">
        <v>60</v>
      </c>
      <c r="I18" s="5">
        <v>1070</v>
      </c>
      <c r="J18" s="6">
        <v>8.0000000000000002E-3</v>
      </c>
      <c r="K18" s="6">
        <v>8.7999999999999995E-2</v>
      </c>
      <c r="L18" s="15">
        <f t="shared" si="0"/>
        <v>0.53404539385847793</v>
      </c>
      <c r="M18" s="15">
        <f t="shared" si="5"/>
        <v>5.9968847352024923</v>
      </c>
      <c r="N18" s="15">
        <f t="shared" si="2"/>
        <v>11.229166666666668</v>
      </c>
      <c r="O18" s="27">
        <v>2.4719360181858154</v>
      </c>
      <c r="P18" s="34">
        <f t="shared" si="3"/>
        <v>2.4259870365106297</v>
      </c>
      <c r="Q18" s="14"/>
      <c r="R18" s="15"/>
      <c r="S18" s="15"/>
    </row>
    <row r="19" spans="1:16384" s="1" customFormat="1" x14ac:dyDescent="0.25">
      <c r="A19" s="5"/>
      <c r="B19" s="5"/>
      <c r="C19" s="5"/>
      <c r="D19" s="5"/>
      <c r="E19" s="5"/>
      <c r="F19" s="5"/>
      <c r="G19" s="5">
        <f t="shared" si="4"/>
        <v>115</v>
      </c>
      <c r="H19" s="5">
        <v>80</v>
      </c>
      <c r="I19" s="5">
        <v>1070</v>
      </c>
      <c r="J19" s="6">
        <v>5.0000000000000001E-3</v>
      </c>
      <c r="K19" s="6">
        <v>6.6000000000000003E-2</v>
      </c>
      <c r="L19" s="15">
        <f t="shared" si="0"/>
        <v>0.33377837116154874</v>
      </c>
      <c r="M19" s="15">
        <f t="shared" si="5"/>
        <v>4.2834890965732093</v>
      </c>
      <c r="N19" s="15">
        <f t="shared" si="2"/>
        <v>12.833333333333336</v>
      </c>
      <c r="O19" s="27"/>
      <c r="P19" s="36"/>
      <c r="Q19" s="14"/>
      <c r="R19" s="15"/>
      <c r="S19" s="15"/>
    </row>
    <row r="20" spans="1:16384" s="1" customFormat="1" x14ac:dyDescent="0.25">
      <c r="A20" s="5"/>
      <c r="B20" s="5"/>
      <c r="C20" s="5"/>
      <c r="D20" s="5"/>
      <c r="E20" s="5"/>
      <c r="F20" s="5"/>
      <c r="G20" s="5">
        <f t="shared" si="4"/>
        <v>116</v>
      </c>
      <c r="H20" s="5">
        <v>80</v>
      </c>
      <c r="I20" s="5" t="s">
        <v>22</v>
      </c>
      <c r="J20" s="6" t="s">
        <v>20</v>
      </c>
      <c r="K20" s="6">
        <v>1.0999999999999999E-2</v>
      </c>
      <c r="L20" s="15"/>
      <c r="M20" s="15"/>
      <c r="N20" s="15"/>
      <c r="O20" s="27"/>
      <c r="P20" s="34"/>
      <c r="Q20" s="14"/>
      <c r="R20" s="15"/>
      <c r="S20" s="15"/>
    </row>
    <row r="21" spans="1:16384" s="1" customFormat="1" x14ac:dyDescent="0.25">
      <c r="A21" s="5">
        <v>3</v>
      </c>
      <c r="B21" s="5" t="s">
        <v>32</v>
      </c>
      <c r="C21" s="7">
        <v>43652</v>
      </c>
      <c r="D21" s="5">
        <v>230</v>
      </c>
      <c r="E21" s="5">
        <v>40.334839000000002</v>
      </c>
      <c r="F21" s="5">
        <v>-70.828749000000002</v>
      </c>
      <c r="G21" s="5">
        <f t="shared" si="4"/>
        <v>117</v>
      </c>
      <c r="H21" s="5">
        <v>0</v>
      </c>
      <c r="I21" s="5">
        <v>1070</v>
      </c>
      <c r="J21" s="6">
        <v>1.9E-2</v>
      </c>
      <c r="K21" s="6">
        <v>0.17399999999999999</v>
      </c>
      <c r="L21" s="15">
        <f t="shared" si="0"/>
        <v>1.2683578104138853</v>
      </c>
      <c r="M21" s="15">
        <f>1000*(K21-K$28)*1000/(12*I21)</f>
        <v>12.538940809968846</v>
      </c>
      <c r="N21" s="15">
        <f t="shared" si="2"/>
        <v>9.8859649122807003</v>
      </c>
      <c r="O21" s="27">
        <v>0</v>
      </c>
      <c r="P21" s="34"/>
      <c r="Q21" s="14"/>
      <c r="R21" s="15"/>
      <c r="S21" s="15"/>
    </row>
    <row r="22" spans="1:16384" s="1" customFormat="1" x14ac:dyDescent="0.25">
      <c r="A22" s="5"/>
      <c r="B22" s="5"/>
      <c r="C22" s="5"/>
      <c r="D22" s="5"/>
      <c r="E22" s="5"/>
      <c r="F22" s="5"/>
      <c r="G22" s="5">
        <f t="shared" si="4"/>
        <v>118</v>
      </c>
      <c r="H22" s="5">
        <v>10</v>
      </c>
      <c r="I22" s="5">
        <v>1070</v>
      </c>
      <c r="J22" s="6">
        <v>2.5999999999999999E-2</v>
      </c>
      <c r="K22" s="6">
        <v>0.19600000000000001</v>
      </c>
      <c r="L22" s="15">
        <f t="shared" si="0"/>
        <v>1.7356475300400533</v>
      </c>
      <c r="M22" s="15">
        <f t="shared" ref="M22:M27" si="6">1000*(K22-K$28)*1000/(12*I22)</f>
        <v>14.252336448598131</v>
      </c>
      <c r="N22" s="15">
        <f t="shared" si="2"/>
        <v>8.2115384615384617</v>
      </c>
      <c r="O22" s="27">
        <v>0</v>
      </c>
      <c r="P22" s="34"/>
      <c r="Q22" s="14"/>
      <c r="R22" s="15"/>
      <c r="S22" s="15"/>
    </row>
    <row r="23" spans="1:16384" s="1" customFormat="1" x14ac:dyDescent="0.25">
      <c r="A23" s="5"/>
      <c r="B23" s="5"/>
      <c r="C23" s="5"/>
      <c r="D23" s="5"/>
      <c r="E23" s="5"/>
      <c r="F23" s="5"/>
      <c r="G23" s="5">
        <f t="shared" si="4"/>
        <v>119</v>
      </c>
      <c r="H23" s="5">
        <v>20</v>
      </c>
      <c r="I23" s="5">
        <v>1070</v>
      </c>
      <c r="J23" s="6">
        <v>0.04</v>
      </c>
      <c r="K23" s="6">
        <v>0.26400000000000001</v>
      </c>
      <c r="L23" s="15">
        <f t="shared" si="0"/>
        <v>2.6702269692923899</v>
      </c>
      <c r="M23" s="15">
        <f t="shared" si="6"/>
        <v>19.548286604361369</v>
      </c>
      <c r="N23" s="15">
        <f t="shared" si="2"/>
        <v>7.3208333333333329</v>
      </c>
      <c r="O23" s="27">
        <v>0.7223911633574136</v>
      </c>
      <c r="P23" s="34">
        <f t="shared" si="3"/>
        <v>27.06052841719157</v>
      </c>
      <c r="Q23" s="14"/>
      <c r="R23" s="15"/>
      <c r="S23" s="15"/>
    </row>
    <row r="24" spans="1:16384" s="1" customFormat="1" x14ac:dyDescent="0.25">
      <c r="A24" s="5"/>
      <c r="B24" s="5"/>
      <c r="C24" s="5"/>
      <c r="D24" s="5"/>
      <c r="E24" s="5"/>
      <c r="F24" s="5"/>
      <c r="G24" s="5">
        <f t="shared" si="4"/>
        <v>120</v>
      </c>
      <c r="H24" s="5">
        <v>30</v>
      </c>
      <c r="I24" s="5">
        <v>1070</v>
      </c>
      <c r="J24" s="6">
        <v>3.9E-2</v>
      </c>
      <c r="K24" s="6">
        <v>0.28100000000000003</v>
      </c>
      <c r="L24" s="15">
        <f t="shared" si="0"/>
        <v>2.6034712950600802</v>
      </c>
      <c r="M24" s="15">
        <f t="shared" si="6"/>
        <v>20.872274143302182</v>
      </c>
      <c r="N24" s="15">
        <f t="shared" si="2"/>
        <v>8.017094017094017</v>
      </c>
      <c r="O24" s="27">
        <v>0.60523566612747337</v>
      </c>
      <c r="P24" s="34">
        <f t="shared" si="3"/>
        <v>34.486193249070865</v>
      </c>
      <c r="Q24" s="14"/>
      <c r="R24" s="15"/>
      <c r="S24" s="15"/>
    </row>
    <row r="25" spans="1:16384" s="1" customFormat="1" x14ac:dyDescent="0.25">
      <c r="A25" s="5"/>
      <c r="B25" s="5"/>
      <c r="C25" s="5"/>
      <c r="D25" s="5"/>
      <c r="E25" s="5"/>
      <c r="F25" s="5"/>
      <c r="G25" s="5">
        <f t="shared" si="4"/>
        <v>121</v>
      </c>
      <c r="H25" s="5">
        <v>40</v>
      </c>
      <c r="I25" s="5">
        <v>1070</v>
      </c>
      <c r="J25" s="6">
        <v>8.0000000000000002E-3</v>
      </c>
      <c r="K25" s="6">
        <v>8.8999999999999996E-2</v>
      </c>
      <c r="L25" s="15">
        <f t="shared" si="0"/>
        <v>0.53404539385847793</v>
      </c>
      <c r="M25" s="15">
        <f t="shared" si="6"/>
        <v>5.9190031152647977</v>
      </c>
      <c r="N25" s="15">
        <f t="shared" si="2"/>
        <v>11.083333333333334</v>
      </c>
      <c r="O25" s="27">
        <v>3.735655800246338</v>
      </c>
      <c r="P25" s="34">
        <f t="shared" si="3"/>
        <v>1.5844615863363227</v>
      </c>
      <c r="Q25" s="14"/>
      <c r="R25" s="15"/>
      <c r="S25" s="15"/>
    </row>
    <row r="26" spans="1:16384" s="1" customFormat="1" x14ac:dyDescent="0.25">
      <c r="A26" s="5"/>
      <c r="B26" s="5"/>
      <c r="C26" s="5"/>
      <c r="D26" s="5"/>
      <c r="E26" s="5"/>
      <c r="F26" s="5"/>
      <c r="G26" s="5">
        <f t="shared" si="4"/>
        <v>122</v>
      </c>
      <c r="H26" s="5">
        <v>60</v>
      </c>
      <c r="I26" s="5">
        <v>1070</v>
      </c>
      <c r="J26" s="6">
        <v>1.2E-2</v>
      </c>
      <c r="K26" s="6">
        <v>5.8000000000000003E-2</v>
      </c>
      <c r="L26" s="15">
        <f t="shared" si="0"/>
        <v>0.8010680907877169</v>
      </c>
      <c r="M26" s="15">
        <f t="shared" si="6"/>
        <v>3.5046728971962624</v>
      </c>
      <c r="N26" s="15">
        <f t="shared" si="2"/>
        <v>4.3750000000000009</v>
      </c>
      <c r="O26" s="27">
        <v>1.9515679896283162</v>
      </c>
      <c r="P26" s="34">
        <f t="shared" si="3"/>
        <v>1.7958241351682249</v>
      </c>
      <c r="Q26" s="14"/>
      <c r="R26" s="15"/>
      <c r="S26" s="15"/>
    </row>
    <row r="27" spans="1:16384" s="1" customFormat="1" x14ac:dyDescent="0.25">
      <c r="A27" s="5"/>
      <c r="B27" s="5"/>
      <c r="C27" s="5"/>
      <c r="D27" s="5"/>
      <c r="E27" s="5"/>
      <c r="F27" s="5"/>
      <c r="G27" s="5">
        <f t="shared" si="4"/>
        <v>123</v>
      </c>
      <c r="H27" s="5">
        <v>80</v>
      </c>
      <c r="I27" s="5">
        <v>1070</v>
      </c>
      <c r="J27" s="6">
        <v>6.0000000000000001E-3</v>
      </c>
      <c r="K27" s="6">
        <v>6.3E-2</v>
      </c>
      <c r="L27" s="15">
        <f t="shared" si="0"/>
        <v>0.40053404539385845</v>
      </c>
      <c r="M27" s="15">
        <f t="shared" si="6"/>
        <v>3.8940809968847354</v>
      </c>
      <c r="N27" s="15">
        <f t="shared" si="2"/>
        <v>9.7222222222222232</v>
      </c>
      <c r="O27" s="27">
        <v>0.87811915083745029</v>
      </c>
      <c r="P27" s="34">
        <f t="shared" si="3"/>
        <v>4.4345701755519205</v>
      </c>
      <c r="Q27" s="14"/>
      <c r="R27" s="15"/>
      <c r="S27" s="15"/>
    </row>
    <row r="28" spans="1:16384" s="1" customFormat="1" x14ac:dyDescent="0.25">
      <c r="A28" s="5"/>
      <c r="B28" s="5"/>
      <c r="C28" s="5"/>
      <c r="D28" s="5"/>
      <c r="E28" s="5"/>
      <c r="F28" s="5"/>
      <c r="G28" s="5">
        <f t="shared" si="4"/>
        <v>124</v>
      </c>
      <c r="H28" s="5">
        <v>80</v>
      </c>
      <c r="I28" s="5" t="s">
        <v>22</v>
      </c>
      <c r="J28" s="6" t="s">
        <v>20</v>
      </c>
      <c r="K28" s="6">
        <v>1.2999999999999999E-2</v>
      </c>
      <c r="L28" s="15"/>
      <c r="M28" s="15"/>
      <c r="N28" s="15"/>
      <c r="O28" s="27"/>
      <c r="P28" s="34"/>
      <c r="Q28" s="14"/>
      <c r="R28" s="15"/>
      <c r="S28" s="15"/>
    </row>
    <row r="29" spans="1:16384" s="1" customFormat="1" x14ac:dyDescent="0.25">
      <c r="A29" s="5">
        <v>4</v>
      </c>
      <c r="B29" s="5" t="s">
        <v>33</v>
      </c>
      <c r="C29" s="7">
        <v>43652</v>
      </c>
      <c r="D29" s="5">
        <v>331</v>
      </c>
      <c r="E29" s="5">
        <v>40.270262000000002</v>
      </c>
      <c r="F29" s="5">
        <v>-70.829059000000001</v>
      </c>
      <c r="G29" s="5">
        <f t="shared" si="4"/>
        <v>125</v>
      </c>
      <c r="H29" s="5">
        <v>0</v>
      </c>
      <c r="I29" s="5">
        <v>1070</v>
      </c>
      <c r="J29" s="6">
        <v>2.5000000000000001E-2</v>
      </c>
      <c r="K29" s="6">
        <v>0.185</v>
      </c>
      <c r="L29" s="15">
        <f t="shared" si="0"/>
        <v>1.6688918558077437</v>
      </c>
      <c r="M29" s="15">
        <f>1000*(K29-K$37)*1000/(12*I29)</f>
        <v>12.694704049844237</v>
      </c>
      <c r="N29" s="15">
        <f t="shared" si="2"/>
        <v>7.6066666666666665</v>
      </c>
      <c r="O29" s="27">
        <v>0.75488668377533641</v>
      </c>
      <c r="P29" s="34">
        <f t="shared" si="3"/>
        <v>16.81670152976541</v>
      </c>
      <c r="Q29" s="14"/>
      <c r="R29" s="15"/>
      <c r="S29" s="15"/>
    </row>
    <row r="30" spans="1:16384" s="1" customFormat="1" x14ac:dyDescent="0.25">
      <c r="A30" s="5"/>
      <c r="B30" s="5"/>
      <c r="C30" s="5"/>
      <c r="D30" s="5"/>
      <c r="E30" s="5"/>
      <c r="F30" s="5"/>
      <c r="G30" s="5">
        <f t="shared" si="4"/>
        <v>126</v>
      </c>
      <c r="H30" s="5">
        <v>10</v>
      </c>
      <c r="I30" s="5">
        <v>1070</v>
      </c>
      <c r="J30" s="6">
        <v>0.04</v>
      </c>
      <c r="K30" s="6">
        <v>0.26400000000000001</v>
      </c>
      <c r="L30" s="15">
        <f t="shared" si="0"/>
        <v>2.6702269692923899</v>
      </c>
      <c r="M30" s="15">
        <f t="shared" ref="M30:M36" si="7">1000*(K30-K$37)*1000/(12*I30)</f>
        <v>18.84735202492212</v>
      </c>
      <c r="N30" s="15">
        <f t="shared" si="2"/>
        <v>7.0583333333333336</v>
      </c>
      <c r="O30" s="27">
        <v>1.5634823906110835</v>
      </c>
      <c r="P30" s="34">
        <f t="shared" si="3"/>
        <v>12.054726128099004</v>
      </c>
      <c r="Q30" s="14"/>
      <c r="R30" s="15"/>
      <c r="S30" s="15"/>
    </row>
    <row r="31" spans="1:16384" s="1" customFormat="1" x14ac:dyDescent="0.25">
      <c r="A31" s="5"/>
      <c r="B31" s="5"/>
      <c r="C31" s="5"/>
      <c r="D31" s="5"/>
      <c r="E31" s="5"/>
      <c r="F31" s="5"/>
      <c r="G31" s="5">
        <f t="shared" si="4"/>
        <v>127</v>
      </c>
      <c r="H31" s="5">
        <v>20</v>
      </c>
      <c r="I31" s="5">
        <v>1070</v>
      </c>
      <c r="J31" s="6">
        <v>0.05</v>
      </c>
      <c r="K31" s="6">
        <v>0.33400000000000002</v>
      </c>
      <c r="L31" s="15">
        <f t="shared" si="0"/>
        <v>3.3377837116154874</v>
      </c>
      <c r="M31" s="15">
        <f t="shared" si="7"/>
        <v>24.299065420560748</v>
      </c>
      <c r="N31" s="15">
        <f t="shared" si="2"/>
        <v>7.28</v>
      </c>
      <c r="O31" s="27"/>
      <c r="P31" s="34"/>
      <c r="Q31" s="14"/>
      <c r="R31" s="15"/>
      <c r="S31" s="15"/>
    </row>
    <row r="32" spans="1:16384" s="1" customFormat="1" x14ac:dyDescent="0.25">
      <c r="A32" s="5"/>
      <c r="B32" s="5"/>
      <c r="C32" s="5"/>
      <c r="D32" s="5"/>
      <c r="E32" s="5"/>
      <c r="F32" s="5"/>
      <c r="G32" s="5">
        <f t="shared" si="4"/>
        <v>128</v>
      </c>
      <c r="H32" s="5">
        <v>30</v>
      </c>
      <c r="I32" s="5">
        <v>1070</v>
      </c>
      <c r="J32" s="6">
        <v>3.7999999999999999E-2</v>
      </c>
      <c r="K32" s="6">
        <v>0.25800000000000001</v>
      </c>
      <c r="L32" s="15">
        <f t="shared" si="0"/>
        <v>2.5367156208277706</v>
      </c>
      <c r="M32" s="15">
        <f t="shared" si="7"/>
        <v>18.380062305295951</v>
      </c>
      <c r="N32" s="15">
        <f t="shared" si="2"/>
        <v>7.2456140350877192</v>
      </c>
      <c r="O32" s="27">
        <v>3.852655448470145</v>
      </c>
      <c r="P32" s="34">
        <f t="shared" si="3"/>
        <v>4.7707516415968394</v>
      </c>
      <c r="Q32" s="14"/>
      <c r="R32" s="15"/>
      <c r="S32" s="1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  <c r="XFD32" s="4"/>
    </row>
    <row r="33" spans="1:16384" s="1" customFormat="1" x14ac:dyDescent="0.25">
      <c r="A33" s="5"/>
      <c r="B33" s="5"/>
      <c r="C33" s="5"/>
      <c r="D33" s="5"/>
      <c r="E33" s="5"/>
      <c r="F33" s="5"/>
      <c r="G33" s="5">
        <f t="shared" si="4"/>
        <v>129</v>
      </c>
      <c r="H33" s="5">
        <v>40</v>
      </c>
      <c r="I33" s="5">
        <v>1070</v>
      </c>
      <c r="J33" s="6">
        <v>2.5999999999999999E-2</v>
      </c>
      <c r="K33" s="6">
        <v>0.19900000000000001</v>
      </c>
      <c r="L33" s="15">
        <f t="shared" si="0"/>
        <v>1.7356475300400533</v>
      </c>
      <c r="M33" s="15">
        <f t="shared" si="7"/>
        <v>13.785046728971965</v>
      </c>
      <c r="N33" s="15">
        <f t="shared" si="2"/>
        <v>7.9423076923076943</v>
      </c>
      <c r="O33" s="27">
        <v>0.57355743152475824</v>
      </c>
      <c r="P33" s="34">
        <f t="shared" si="3"/>
        <v>24.034291897021507</v>
      </c>
      <c r="Q33" s="14"/>
      <c r="R33" s="15"/>
      <c r="S33" s="15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4"/>
    </row>
    <row r="34" spans="1:16384" s="1" customFormat="1" x14ac:dyDescent="0.25">
      <c r="A34" s="5"/>
      <c r="B34" s="5"/>
      <c r="C34" s="5"/>
      <c r="D34" s="5"/>
      <c r="E34" s="5"/>
      <c r="F34" s="5"/>
      <c r="G34" s="5">
        <f t="shared" si="4"/>
        <v>130</v>
      </c>
      <c r="H34" s="5">
        <v>60</v>
      </c>
      <c r="I34" s="5">
        <v>1070</v>
      </c>
      <c r="J34" s="6">
        <v>6.0000000000000001E-3</v>
      </c>
      <c r="K34" s="6">
        <v>5.3999999999999999E-2</v>
      </c>
      <c r="L34" s="15">
        <f t="shared" si="0"/>
        <v>0.40053404539385845</v>
      </c>
      <c r="M34" s="15">
        <f t="shared" si="7"/>
        <v>2.4922118380062304</v>
      </c>
      <c r="N34" s="15">
        <f t="shared" si="2"/>
        <v>6.2222222222222223</v>
      </c>
      <c r="O34" s="27"/>
      <c r="P34" s="34"/>
      <c r="Q34" s="14"/>
      <c r="R34" s="15"/>
      <c r="S34" s="15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  <c r="XFD34" s="4"/>
    </row>
    <row r="35" spans="1:16384" s="1" customFormat="1" x14ac:dyDescent="0.25">
      <c r="A35" s="5"/>
      <c r="B35" s="5"/>
      <c r="C35" s="5"/>
      <c r="D35" s="5"/>
      <c r="E35" s="5"/>
      <c r="F35" s="5"/>
      <c r="G35" s="5">
        <f t="shared" si="4"/>
        <v>131</v>
      </c>
      <c r="H35" s="5">
        <v>80</v>
      </c>
      <c r="I35" s="5">
        <f>1070-30</f>
        <v>1040</v>
      </c>
      <c r="J35" s="6">
        <v>1.2E-2</v>
      </c>
      <c r="K35" s="6">
        <v>8.7999999999999995E-2</v>
      </c>
      <c r="L35" s="15">
        <f t="shared" si="0"/>
        <v>0.82417582417582413</v>
      </c>
      <c r="M35" s="15">
        <f t="shared" si="7"/>
        <v>5.2884615384615383</v>
      </c>
      <c r="N35" s="15">
        <f t="shared" si="2"/>
        <v>6.416666666666667</v>
      </c>
      <c r="O35" s="27">
        <v>0.50535319950379565</v>
      </c>
      <c r="P35" s="34">
        <f t="shared" si="3"/>
        <v>10.464881875991402</v>
      </c>
      <c r="Q35" s="14"/>
      <c r="R35" s="15"/>
      <c r="S35" s="1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  <c r="XFD35" s="4"/>
    </row>
    <row r="36" spans="1:16384" s="1" customFormat="1" x14ac:dyDescent="0.25">
      <c r="A36" s="5"/>
      <c r="B36" s="5"/>
      <c r="C36" s="5"/>
      <c r="D36" s="5"/>
      <c r="E36" s="5"/>
      <c r="F36" s="5"/>
      <c r="G36" s="5">
        <f t="shared" si="4"/>
        <v>132</v>
      </c>
      <c r="H36" s="5">
        <v>100</v>
      </c>
      <c r="I36" s="5">
        <v>1070</v>
      </c>
      <c r="J36" s="6">
        <v>4.0000000000000001E-3</v>
      </c>
      <c r="K36" s="6">
        <v>5.1999999999999998E-2</v>
      </c>
      <c r="L36" s="15">
        <f t="shared" si="0"/>
        <v>0.26702269692923897</v>
      </c>
      <c r="M36" s="15">
        <f t="shared" si="7"/>
        <v>2.3364485981308412</v>
      </c>
      <c r="N36" s="15">
        <f t="shared" si="2"/>
        <v>8.75</v>
      </c>
      <c r="O36" s="27">
        <v>0.54405886638226275</v>
      </c>
      <c r="P36" s="34">
        <f t="shared" si="3"/>
        <v>4.2944775694349628</v>
      </c>
      <c r="Q36" s="14"/>
      <c r="R36" s="15"/>
      <c r="S36" s="15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4"/>
      <c r="XFD36" s="4"/>
    </row>
    <row r="37" spans="1:16384" s="1" customFormat="1" x14ac:dyDescent="0.25">
      <c r="A37" s="5"/>
      <c r="B37" s="5"/>
      <c r="C37" s="5"/>
      <c r="D37" s="5"/>
      <c r="E37" s="5"/>
      <c r="F37" s="5"/>
      <c r="G37" s="5">
        <f t="shared" si="4"/>
        <v>133</v>
      </c>
      <c r="H37" s="5">
        <v>100</v>
      </c>
      <c r="I37" s="5" t="s">
        <v>22</v>
      </c>
      <c r="J37" s="6" t="s">
        <v>20</v>
      </c>
      <c r="K37" s="6">
        <v>2.1999999999999999E-2</v>
      </c>
      <c r="L37" s="15"/>
      <c r="M37" s="15"/>
      <c r="N37" s="15"/>
      <c r="O37" s="27"/>
      <c r="P37" s="34"/>
      <c r="Q37" s="14"/>
      <c r="R37" s="15"/>
      <c r="S37" s="15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  <c r="XFD37" s="4"/>
    </row>
    <row r="38" spans="1:16384" s="1" customFormat="1" x14ac:dyDescent="0.25">
      <c r="A38" s="5">
        <v>6</v>
      </c>
      <c r="B38" s="5" t="s">
        <v>34</v>
      </c>
      <c r="C38" s="7">
        <v>43652</v>
      </c>
      <c r="D38" s="5">
        <v>505</v>
      </c>
      <c r="E38" s="5">
        <v>40.204158</v>
      </c>
      <c r="F38" s="5">
        <v>-70.829931000000002</v>
      </c>
      <c r="G38" s="5">
        <f t="shared" si="4"/>
        <v>134</v>
      </c>
      <c r="H38" s="5">
        <v>0</v>
      </c>
      <c r="I38" s="5">
        <v>1070</v>
      </c>
      <c r="J38" s="6">
        <v>1.4999999999999999E-2</v>
      </c>
      <c r="K38" s="6">
        <v>0.121</v>
      </c>
      <c r="L38" s="15">
        <f t="shared" si="0"/>
        <v>1.0013351134846462</v>
      </c>
      <c r="M38" s="15">
        <f>1000*(K38-K$46)*1000/(12*I38)</f>
        <v>9.1121495327102799</v>
      </c>
      <c r="N38" s="15">
        <f t="shared" si="2"/>
        <v>9.1</v>
      </c>
      <c r="O38" s="27">
        <v>0.28253444672451899</v>
      </c>
      <c r="P38" s="34">
        <f t="shared" si="3"/>
        <v>32.25146398377025</v>
      </c>
      <c r="Q38" s="14"/>
      <c r="R38" s="15"/>
      <c r="S38" s="15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  <c r="XFD38" s="4"/>
    </row>
    <row r="39" spans="1:16384" s="1" customFormat="1" x14ac:dyDescent="0.25">
      <c r="A39" s="5"/>
      <c r="B39" s="5"/>
      <c r="C39" s="5"/>
      <c r="D39" s="5"/>
      <c r="E39" s="5"/>
      <c r="F39" s="5"/>
      <c r="G39" s="5">
        <f t="shared" si="4"/>
        <v>135</v>
      </c>
      <c r="H39" s="5">
        <v>10</v>
      </c>
      <c r="I39" s="5">
        <v>1070</v>
      </c>
      <c r="J39" s="6">
        <v>4.8000000000000001E-2</v>
      </c>
      <c r="K39" s="6">
        <v>0.30099999999999999</v>
      </c>
      <c r="L39" s="15">
        <f t="shared" si="0"/>
        <v>3.2042723631508676</v>
      </c>
      <c r="M39" s="15">
        <f t="shared" ref="M39:M45" si="8">1000*(K39-K$46)*1000/(12*I39)</f>
        <v>23.130841121495326</v>
      </c>
      <c r="N39" s="15">
        <f t="shared" si="2"/>
        <v>7.21875</v>
      </c>
      <c r="O39" s="27"/>
      <c r="P39" s="34"/>
      <c r="Q39" s="14"/>
      <c r="R39" s="15"/>
      <c r="S39" s="15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  <c r="XFD39" s="4"/>
    </row>
    <row r="40" spans="1:16384" s="1" customFormat="1" x14ac:dyDescent="0.25">
      <c r="A40" s="5"/>
      <c r="B40" s="5"/>
      <c r="C40" s="5"/>
      <c r="D40" s="5"/>
      <c r="E40" s="5"/>
      <c r="F40" s="5"/>
      <c r="G40" s="5">
        <f t="shared" si="4"/>
        <v>136</v>
      </c>
      <c r="H40" s="5">
        <v>20</v>
      </c>
      <c r="I40" s="5">
        <v>1070</v>
      </c>
      <c r="J40" s="6">
        <v>3.5999999999999997E-2</v>
      </c>
      <c r="K40" s="6">
        <v>0.25</v>
      </c>
      <c r="L40" s="15">
        <f t="shared" si="0"/>
        <v>2.4032042723631508</v>
      </c>
      <c r="M40" s="15">
        <f t="shared" si="8"/>
        <v>19.158878504672899</v>
      </c>
      <c r="N40" s="15">
        <f t="shared" si="2"/>
        <v>7.9722222222222232</v>
      </c>
      <c r="O40" s="27">
        <v>0.5670511496240036</v>
      </c>
      <c r="P40" s="34">
        <f t="shared" si="3"/>
        <v>33.786861233552983</v>
      </c>
      <c r="Q40" s="14"/>
      <c r="R40" s="15"/>
      <c r="S40" s="15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  <c r="XFD40" s="4"/>
    </row>
    <row r="41" spans="1:16384" s="1" customFormat="1" x14ac:dyDescent="0.25">
      <c r="A41" s="5"/>
      <c r="B41" s="5"/>
      <c r="C41" s="5"/>
      <c r="D41" s="5"/>
      <c r="E41" s="5"/>
      <c r="F41" s="5"/>
      <c r="G41" s="5">
        <f t="shared" si="4"/>
        <v>137</v>
      </c>
      <c r="H41" s="5">
        <v>30</v>
      </c>
      <c r="I41" s="5">
        <v>1070</v>
      </c>
      <c r="J41" s="6">
        <v>1.2E-2</v>
      </c>
      <c r="K41" s="6">
        <v>0.08</v>
      </c>
      <c r="L41" s="15">
        <f t="shared" si="0"/>
        <v>0.8010680907877169</v>
      </c>
      <c r="M41" s="15">
        <f t="shared" si="8"/>
        <v>5.9190031152647977</v>
      </c>
      <c r="N41" s="15">
        <f t="shared" si="2"/>
        <v>7.3888888888888893</v>
      </c>
      <c r="O41" s="27">
        <v>0.78198035242333575</v>
      </c>
      <c r="P41" s="34">
        <f t="shared" si="3"/>
        <v>7.5692478678293753</v>
      </c>
      <c r="Q41" s="14"/>
      <c r="R41" s="15"/>
      <c r="S41" s="15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4"/>
      <c r="XFC41" s="4"/>
      <c r="XFD41" s="4"/>
    </row>
    <row r="42" spans="1:16384" s="1" customFormat="1" x14ac:dyDescent="0.25">
      <c r="A42" s="5"/>
      <c r="B42" s="5"/>
      <c r="C42" s="5"/>
      <c r="D42" s="5"/>
      <c r="E42" s="5"/>
      <c r="F42" s="5"/>
      <c r="G42" s="5">
        <f t="shared" si="4"/>
        <v>138</v>
      </c>
      <c r="H42" s="5">
        <v>40</v>
      </c>
      <c r="I42" s="5">
        <v>1070</v>
      </c>
      <c r="J42" s="6">
        <v>7.0000000000000001E-3</v>
      </c>
      <c r="K42" s="6">
        <v>6.0999999999999999E-2</v>
      </c>
      <c r="L42" s="15">
        <f t="shared" si="0"/>
        <v>0.46728971962616822</v>
      </c>
      <c r="M42" s="15">
        <f t="shared" si="8"/>
        <v>4.4392523364485976</v>
      </c>
      <c r="N42" s="15">
        <f t="shared" si="2"/>
        <v>9.4999999999999982</v>
      </c>
      <c r="O42" s="27">
        <v>2.063128886436032</v>
      </c>
      <c r="P42" s="34">
        <f t="shared" si="3"/>
        <v>2.1517086817184836</v>
      </c>
      <c r="Q42" s="14"/>
      <c r="R42" s="15"/>
      <c r="S42" s="15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  <c r="XEW42" s="4"/>
      <c r="XEX42" s="4"/>
      <c r="XEY42" s="4"/>
      <c r="XEZ42" s="4"/>
      <c r="XFA42" s="4"/>
      <c r="XFB42" s="4"/>
      <c r="XFC42" s="4"/>
      <c r="XFD42" s="4"/>
    </row>
    <row r="43" spans="1:16384" s="1" customFormat="1" x14ac:dyDescent="0.25">
      <c r="A43" s="5"/>
      <c r="B43" s="5"/>
      <c r="C43" s="5"/>
      <c r="D43" s="5"/>
      <c r="E43" s="5"/>
      <c r="F43" s="5"/>
      <c r="G43" s="5">
        <f t="shared" si="4"/>
        <v>139</v>
      </c>
      <c r="H43" s="5">
        <v>60</v>
      </c>
      <c r="I43" s="5">
        <v>1070</v>
      </c>
      <c r="J43" s="6">
        <v>3.0000000000000001E-3</v>
      </c>
      <c r="K43" s="6">
        <v>3.6999999999999998E-2</v>
      </c>
      <c r="L43" s="15">
        <f t="shared" si="0"/>
        <v>0.20026702269692923</v>
      </c>
      <c r="M43" s="15">
        <f t="shared" si="8"/>
        <v>2.5700934579439254</v>
      </c>
      <c r="N43" s="15">
        <f t="shared" si="2"/>
        <v>12.833333333333336</v>
      </c>
      <c r="O43" s="27"/>
      <c r="P43" s="34"/>
      <c r="Q43" s="14"/>
      <c r="R43" s="15"/>
      <c r="S43" s="15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  <c r="XEW43" s="4"/>
      <c r="XEX43" s="4"/>
      <c r="XEY43" s="4"/>
      <c r="XEZ43" s="4"/>
      <c r="XFA43" s="4"/>
      <c r="XFB43" s="4"/>
      <c r="XFC43" s="4"/>
      <c r="XFD43" s="4"/>
    </row>
    <row r="44" spans="1:16384" s="1" customFormat="1" x14ac:dyDescent="0.25">
      <c r="A44" s="5"/>
      <c r="B44" s="5"/>
      <c r="C44" s="5"/>
      <c r="D44" s="5"/>
      <c r="E44" s="5"/>
      <c r="F44" s="5"/>
      <c r="G44" s="5">
        <f t="shared" si="4"/>
        <v>140</v>
      </c>
      <c r="H44" s="5">
        <v>80</v>
      </c>
      <c r="I44" s="5">
        <v>1070</v>
      </c>
      <c r="J44" s="6">
        <v>2E-3</v>
      </c>
      <c r="K44" s="6">
        <v>0.04</v>
      </c>
      <c r="L44" s="15">
        <f t="shared" si="0"/>
        <v>0.13351134846461948</v>
      </c>
      <c r="M44" s="15">
        <f t="shared" si="8"/>
        <v>2.8037383177570101</v>
      </c>
      <c r="N44" s="15">
        <f t="shared" si="2"/>
        <v>21.000000000000007</v>
      </c>
      <c r="O44" s="27">
        <v>0.57632444076357581</v>
      </c>
      <c r="P44" s="34">
        <f t="shared" si="3"/>
        <v>4.8648610391090132</v>
      </c>
      <c r="Q44" s="14"/>
      <c r="R44" s="15"/>
      <c r="S44" s="15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  <c r="XFB44" s="4"/>
      <c r="XFC44" s="4"/>
      <c r="XFD44" s="4"/>
    </row>
    <row r="45" spans="1:16384" s="1" customFormat="1" x14ac:dyDescent="0.25">
      <c r="A45" s="5"/>
      <c r="B45" s="5"/>
      <c r="C45" s="5"/>
      <c r="D45" s="5"/>
      <c r="E45" s="5"/>
      <c r="F45" s="5"/>
      <c r="G45" s="5">
        <f t="shared" si="4"/>
        <v>141</v>
      </c>
      <c r="H45" s="5">
        <v>100</v>
      </c>
      <c r="I45" s="5">
        <v>1070</v>
      </c>
      <c r="J45" s="6" t="s">
        <v>20</v>
      </c>
      <c r="K45" s="6">
        <v>3.9E-2</v>
      </c>
      <c r="L45" s="15"/>
      <c r="M45" s="15">
        <f t="shared" si="8"/>
        <v>2.7258566978193146</v>
      </c>
      <c r="N45" s="15"/>
      <c r="O45" s="27">
        <v>0.42691027789179287</v>
      </c>
      <c r="P45" s="34">
        <f t="shared" si="3"/>
        <v>6.385080985354552</v>
      </c>
      <c r="Q45" s="14"/>
      <c r="R45" s="15"/>
      <c r="S45" s="15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  <c r="XFB45" s="4"/>
      <c r="XFC45" s="4"/>
      <c r="XFD45" s="4"/>
    </row>
    <row r="46" spans="1:16384" s="1" customFormat="1" x14ac:dyDescent="0.25">
      <c r="A46" s="5"/>
      <c r="B46" s="5"/>
      <c r="C46" s="5"/>
      <c r="D46" s="5"/>
      <c r="E46" s="5"/>
      <c r="F46" s="5"/>
      <c r="G46" s="5">
        <f t="shared" si="4"/>
        <v>142</v>
      </c>
      <c r="H46" s="5">
        <v>100</v>
      </c>
      <c r="I46" s="5" t="s">
        <v>22</v>
      </c>
      <c r="J46" s="6" t="s">
        <v>20</v>
      </c>
      <c r="K46" s="6">
        <v>4.0000000000000001E-3</v>
      </c>
      <c r="L46" s="15"/>
      <c r="M46" s="15"/>
      <c r="N46" s="15"/>
      <c r="O46" s="27"/>
      <c r="P46" s="34"/>
      <c r="Q46" s="14"/>
      <c r="R46" s="15"/>
      <c r="S46" s="15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  <c r="XFD46" s="4"/>
    </row>
    <row r="47" spans="1:16384" s="1" customFormat="1" x14ac:dyDescent="0.25">
      <c r="A47" s="5">
        <v>7</v>
      </c>
      <c r="B47" s="5" t="s">
        <v>35</v>
      </c>
      <c r="C47" s="7">
        <v>43652</v>
      </c>
      <c r="D47" s="5">
        <v>610</v>
      </c>
      <c r="E47" s="5">
        <v>40.138956</v>
      </c>
      <c r="F47" s="5">
        <v>-70.830573999999999</v>
      </c>
      <c r="G47" s="5">
        <f t="shared" si="4"/>
        <v>143</v>
      </c>
      <c r="H47" s="5">
        <v>0</v>
      </c>
      <c r="I47" s="5">
        <v>1070</v>
      </c>
      <c r="J47" s="6">
        <v>1.4999999999999999E-2</v>
      </c>
      <c r="K47" s="6">
        <v>0.11700000000000001</v>
      </c>
      <c r="L47" s="15">
        <f t="shared" si="0"/>
        <v>1.0013351134846462</v>
      </c>
      <c r="M47" s="15">
        <f>1000*(K47-K$55)*1000/(12*I47)</f>
        <v>8.4112149532710294</v>
      </c>
      <c r="N47" s="15">
        <f t="shared" si="2"/>
        <v>8.4</v>
      </c>
      <c r="O47" s="27">
        <v>0.92993121072630991</v>
      </c>
      <c r="P47" s="34">
        <f t="shared" si="3"/>
        <v>9.0449861841948138</v>
      </c>
      <c r="Q47" s="14"/>
      <c r="R47" s="15"/>
      <c r="S47" s="15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pans="1:16384" s="1" customFormat="1" x14ac:dyDescent="0.25">
      <c r="A48" s="5"/>
      <c r="B48" s="5"/>
      <c r="C48" s="5"/>
      <c r="D48" s="5"/>
      <c r="E48" s="5"/>
      <c r="F48" s="5"/>
      <c r="G48" s="5">
        <f t="shared" si="4"/>
        <v>144</v>
      </c>
      <c r="H48" s="5">
        <v>10</v>
      </c>
      <c r="I48" s="5">
        <v>1070</v>
      </c>
      <c r="J48" s="6">
        <v>3.9E-2</v>
      </c>
      <c r="K48" s="6">
        <v>0.249</v>
      </c>
      <c r="L48" s="15">
        <f t="shared" si="0"/>
        <v>2.6034712950600802</v>
      </c>
      <c r="M48" s="15">
        <f t="shared" ref="M48:M54" si="9">1000*(K48-K$55)*1000/(12*I48)</f>
        <v>18.691588785046729</v>
      </c>
      <c r="N48" s="15">
        <f t="shared" si="2"/>
        <v>7.1794871794871788</v>
      </c>
      <c r="O48" s="27">
        <v>4.8895524857944164</v>
      </c>
      <c r="P48" s="34">
        <f t="shared" si="3"/>
        <v>3.8227606390055686</v>
      </c>
      <c r="Q48" s="14"/>
      <c r="R48" s="15"/>
      <c r="S48" s="15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  <c r="XFD48" s="4"/>
    </row>
    <row r="49" spans="1:16384" s="1" customFormat="1" x14ac:dyDescent="0.25">
      <c r="A49" s="5"/>
      <c r="B49" s="5"/>
      <c r="C49" s="5"/>
      <c r="D49" s="5"/>
      <c r="E49" s="5"/>
      <c r="F49" s="5"/>
      <c r="G49" s="5">
        <f t="shared" si="4"/>
        <v>145</v>
      </c>
      <c r="H49" s="5">
        <v>20</v>
      </c>
      <c r="I49" s="5">
        <v>1070</v>
      </c>
      <c r="J49" s="6">
        <v>3.4000000000000002E-2</v>
      </c>
      <c r="K49" s="6">
        <v>0.22600000000000001</v>
      </c>
      <c r="L49" s="15">
        <f t="shared" si="0"/>
        <v>2.2696929238985315</v>
      </c>
      <c r="M49" s="15">
        <f t="shared" si="9"/>
        <v>16.900311526479751</v>
      </c>
      <c r="N49" s="15">
        <f t="shared" si="2"/>
        <v>7.4460784313725483</v>
      </c>
      <c r="O49" s="27">
        <v>0.50139387642507116</v>
      </c>
      <c r="P49" s="34">
        <f t="shared" si="3"/>
        <v>33.706657223216709</v>
      </c>
      <c r="Q49" s="14"/>
      <c r="R49" s="15"/>
      <c r="S49" s="15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4"/>
      <c r="XFC49" s="4"/>
      <c r="XFD49" s="4"/>
    </row>
    <row r="50" spans="1:16384" s="1" customFormat="1" x14ac:dyDescent="0.25">
      <c r="A50" s="5"/>
      <c r="B50" s="5"/>
      <c r="C50" s="5"/>
      <c r="D50" s="5"/>
      <c r="E50" s="5"/>
      <c r="F50" s="5"/>
      <c r="G50" s="5">
        <f t="shared" si="4"/>
        <v>146</v>
      </c>
      <c r="H50" s="5">
        <v>30</v>
      </c>
      <c r="I50" s="5">
        <v>1070</v>
      </c>
      <c r="J50" s="6">
        <v>3.4000000000000002E-2</v>
      </c>
      <c r="K50" s="6">
        <v>0.22</v>
      </c>
      <c r="L50" s="15">
        <f t="shared" si="0"/>
        <v>2.2696929238985315</v>
      </c>
      <c r="M50" s="15">
        <f t="shared" si="9"/>
        <v>16.433021806853581</v>
      </c>
      <c r="N50" s="15">
        <f t="shared" si="2"/>
        <v>7.2401960784313717</v>
      </c>
      <c r="O50" s="27"/>
      <c r="P50" s="34"/>
      <c r="Q50" s="14"/>
      <c r="R50" s="15"/>
      <c r="S50" s="15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  <c r="XFB50" s="4"/>
      <c r="XFC50" s="4"/>
      <c r="XFD50" s="4"/>
    </row>
    <row r="51" spans="1:16384" s="1" customFormat="1" x14ac:dyDescent="0.25">
      <c r="A51" s="5"/>
      <c r="B51" s="5"/>
      <c r="C51" s="5"/>
      <c r="D51" s="5"/>
      <c r="E51" s="5"/>
      <c r="F51" s="5"/>
      <c r="G51" s="5">
        <f t="shared" si="4"/>
        <v>147</v>
      </c>
      <c r="H51" s="5">
        <v>40</v>
      </c>
      <c r="I51" s="5">
        <v>1070</v>
      </c>
      <c r="J51" s="6">
        <v>6.0000000000000001E-3</v>
      </c>
      <c r="K51" s="6">
        <v>4.8000000000000001E-2</v>
      </c>
      <c r="L51" s="15">
        <f t="shared" si="0"/>
        <v>0.40053404539385845</v>
      </c>
      <c r="M51" s="15">
        <f t="shared" si="9"/>
        <v>3.0373831775700935</v>
      </c>
      <c r="N51" s="15">
        <f t="shared" si="2"/>
        <v>7.5833333333333339</v>
      </c>
      <c r="O51" s="27">
        <v>0.77400794142501561</v>
      </c>
      <c r="P51" s="34">
        <f t="shared" si="3"/>
        <v>3.9242274077679462</v>
      </c>
      <c r="Q51" s="14"/>
      <c r="R51" s="15"/>
      <c r="S51" s="15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  <c r="XFB51" s="4"/>
      <c r="XFC51" s="4"/>
      <c r="XFD51" s="4"/>
    </row>
    <row r="52" spans="1:16384" s="1" customFormat="1" x14ac:dyDescent="0.25">
      <c r="A52" s="5"/>
      <c r="B52" s="5"/>
      <c r="C52" s="5"/>
      <c r="D52" s="5"/>
      <c r="E52" s="5"/>
      <c r="F52" s="5"/>
      <c r="G52" s="5">
        <f t="shared" si="4"/>
        <v>148</v>
      </c>
      <c r="H52" s="5">
        <v>60</v>
      </c>
      <c r="I52" s="5">
        <v>1070</v>
      </c>
      <c r="J52" s="6">
        <v>5.0000000000000001E-3</v>
      </c>
      <c r="K52" s="6">
        <v>4.1000000000000002E-2</v>
      </c>
      <c r="L52" s="15">
        <f t="shared" si="0"/>
        <v>0.33377837116154874</v>
      </c>
      <c r="M52" s="15">
        <f t="shared" si="9"/>
        <v>2.4922118380062304</v>
      </c>
      <c r="N52" s="15">
        <f t="shared" si="2"/>
        <v>7.4666666666666659</v>
      </c>
      <c r="O52" s="27">
        <v>1.0404256546831321</v>
      </c>
      <c r="P52" s="34">
        <f t="shared" si="3"/>
        <v>2.3953771485625741</v>
      </c>
      <c r="Q52" s="14"/>
      <c r="R52" s="15"/>
      <c r="S52" s="15"/>
    </row>
    <row r="53" spans="1:16384" s="1" customFormat="1" x14ac:dyDescent="0.25">
      <c r="A53" s="5"/>
      <c r="B53" s="5"/>
      <c r="C53" s="5"/>
      <c r="D53" s="5"/>
      <c r="E53" s="5"/>
      <c r="F53" s="5"/>
      <c r="G53" s="5">
        <f t="shared" si="4"/>
        <v>149</v>
      </c>
      <c r="H53" s="5">
        <v>80</v>
      </c>
      <c r="I53" s="5">
        <v>1070</v>
      </c>
      <c r="J53" s="6">
        <v>4.0000000000000001E-3</v>
      </c>
      <c r="K53" s="6">
        <v>4.5999999999999999E-2</v>
      </c>
      <c r="L53" s="15">
        <f t="shared" si="0"/>
        <v>0.26702269692923897</v>
      </c>
      <c r="M53" s="15">
        <f t="shared" si="9"/>
        <v>2.8816199376947043</v>
      </c>
      <c r="N53" s="15">
        <f t="shared" si="2"/>
        <v>10.791666666666668</v>
      </c>
      <c r="O53" s="27">
        <v>1.5668241285434159</v>
      </c>
      <c r="P53" s="34">
        <f t="shared" si="3"/>
        <v>1.8391470269056787</v>
      </c>
      <c r="Q53" s="14"/>
      <c r="R53" s="15"/>
      <c r="S53" s="15"/>
    </row>
    <row r="54" spans="1:16384" s="1" customFormat="1" x14ac:dyDescent="0.25">
      <c r="A54" s="5"/>
      <c r="B54" s="5"/>
      <c r="C54" s="5"/>
      <c r="D54" s="5"/>
      <c r="E54" s="5"/>
      <c r="F54" s="5"/>
      <c r="G54" s="5">
        <f t="shared" si="4"/>
        <v>150</v>
      </c>
      <c r="H54" s="5">
        <v>100</v>
      </c>
      <c r="I54" s="5">
        <v>1070</v>
      </c>
      <c r="J54" s="6">
        <v>3.0000000000000001E-3</v>
      </c>
      <c r="K54" s="6">
        <v>6.5000000000000002E-2</v>
      </c>
      <c r="L54" s="15">
        <f t="shared" si="0"/>
        <v>0.20026702269692923</v>
      </c>
      <c r="M54" s="15">
        <f t="shared" si="9"/>
        <v>4.361370716510903</v>
      </c>
      <c r="N54" s="15">
        <f t="shared" si="2"/>
        <v>21.777777777777779</v>
      </c>
      <c r="O54" s="27">
        <v>1.4935559630776747</v>
      </c>
      <c r="P54" s="34">
        <f t="shared" si="3"/>
        <v>2.9201254083065673</v>
      </c>
      <c r="Q54" s="14"/>
      <c r="R54" s="15"/>
      <c r="S54" s="15"/>
    </row>
    <row r="55" spans="1:16384" s="1" customFormat="1" x14ac:dyDescent="0.25">
      <c r="A55" s="5"/>
      <c r="B55" s="5"/>
      <c r="C55" s="5"/>
      <c r="D55" s="5"/>
      <c r="E55" s="5"/>
      <c r="F55" s="5"/>
      <c r="G55" s="5">
        <f t="shared" si="4"/>
        <v>151</v>
      </c>
      <c r="H55" s="5">
        <v>100</v>
      </c>
      <c r="I55" s="5" t="s">
        <v>22</v>
      </c>
      <c r="J55" s="6" t="s">
        <v>20</v>
      </c>
      <c r="K55" s="6">
        <v>8.9999999999999993E-3</v>
      </c>
      <c r="L55" s="15"/>
      <c r="M55" s="15"/>
      <c r="N55" s="15"/>
      <c r="O55" s="27"/>
      <c r="P55" s="34"/>
      <c r="Q55" s="14"/>
      <c r="R55" s="15"/>
      <c r="S55" s="15"/>
    </row>
    <row r="56" spans="1:16384" s="1" customFormat="1" x14ac:dyDescent="0.25">
      <c r="A56" s="5">
        <v>8</v>
      </c>
      <c r="B56" s="5" t="s">
        <v>36</v>
      </c>
      <c r="C56" s="7">
        <v>43652</v>
      </c>
      <c r="D56" s="5">
        <v>716</v>
      </c>
      <c r="E56" s="5">
        <v>40.075197000000003</v>
      </c>
      <c r="F56" s="5">
        <v>-70.830915000000005</v>
      </c>
      <c r="G56" s="5">
        <f t="shared" si="4"/>
        <v>152</v>
      </c>
      <c r="H56" s="5">
        <v>0</v>
      </c>
      <c r="I56" s="5">
        <v>1070</v>
      </c>
      <c r="J56" s="6">
        <v>2.1999999999999999E-2</v>
      </c>
      <c r="K56" s="6">
        <v>0.17199999999999999</v>
      </c>
      <c r="L56" s="15">
        <f t="shared" si="0"/>
        <v>1.4686248331108145</v>
      </c>
      <c r="M56" s="15">
        <f>1000*(K56-K$64)*1000/(12*I56)</f>
        <v>10.981308411214954</v>
      </c>
      <c r="N56" s="15">
        <f t="shared" si="2"/>
        <v>7.4772727272727275</v>
      </c>
      <c r="O56" s="27">
        <v>1.613228238535154E-2</v>
      </c>
      <c r="P56" s="34">
        <f t="shared" si="3"/>
        <v>680.70395427656399</v>
      </c>
      <c r="Q56" s="14"/>
      <c r="R56" s="15"/>
      <c r="S56" s="15"/>
      <c r="T56" s="11"/>
    </row>
    <row r="57" spans="1:16384" s="1" customFormat="1" x14ac:dyDescent="0.25">
      <c r="A57" s="5"/>
      <c r="B57" s="5"/>
      <c r="C57" s="7"/>
      <c r="D57" s="5"/>
      <c r="E57" s="5"/>
      <c r="F57" s="5"/>
      <c r="G57" s="5">
        <f t="shared" si="4"/>
        <v>153</v>
      </c>
      <c r="H57" s="5">
        <v>10</v>
      </c>
      <c r="I57" s="5">
        <v>1070</v>
      </c>
      <c r="J57" s="28">
        <v>3.9E-2</v>
      </c>
      <c r="K57" s="28">
        <v>0.23599999999999999</v>
      </c>
      <c r="L57" s="15">
        <f t="shared" si="0"/>
        <v>2.6034712950600802</v>
      </c>
      <c r="M57" s="15">
        <f t="shared" ref="M57:M63" si="10">1000*(K57-K$64)*1000/(12*I57)</f>
        <v>15.965732087227414</v>
      </c>
      <c r="N57" s="15">
        <f t="shared" si="2"/>
        <v>6.132478632478632</v>
      </c>
      <c r="O57" s="27">
        <v>1.035230759576574</v>
      </c>
      <c r="P57" s="34">
        <f t="shared" si="3"/>
        <v>15.422389587571427</v>
      </c>
      <c r="Q57" s="14"/>
      <c r="R57" s="15"/>
      <c r="S57" s="15"/>
      <c r="T57" s="11"/>
    </row>
    <row r="58" spans="1:16384" s="1" customFormat="1" x14ac:dyDescent="0.25">
      <c r="A58" s="5"/>
      <c r="B58" s="5"/>
      <c r="C58" s="7"/>
      <c r="D58" s="5"/>
      <c r="E58" s="5"/>
      <c r="F58" s="5"/>
      <c r="G58" s="5">
        <f t="shared" si="4"/>
        <v>154</v>
      </c>
      <c r="H58" s="5">
        <v>20</v>
      </c>
      <c r="I58" s="5">
        <v>1070</v>
      </c>
      <c r="J58" s="28">
        <v>3.5000000000000003E-2</v>
      </c>
      <c r="K58" s="28">
        <v>0.23499999999999999</v>
      </c>
      <c r="L58" s="15">
        <f t="shared" si="0"/>
        <v>2.3364485981308412</v>
      </c>
      <c r="M58" s="15">
        <f t="shared" si="10"/>
        <v>15.88785046728972</v>
      </c>
      <c r="N58" s="15">
        <f t="shared" si="2"/>
        <v>6.8</v>
      </c>
      <c r="O58" s="27">
        <v>5.0175028675716931</v>
      </c>
      <c r="P58" s="34">
        <f t="shared" si="3"/>
        <v>3.1664855779103758</v>
      </c>
      <c r="Q58" s="14"/>
      <c r="R58" s="15"/>
      <c r="S58" s="15"/>
      <c r="T58" s="11"/>
    </row>
    <row r="59" spans="1:16384" s="1" customFormat="1" x14ac:dyDescent="0.25">
      <c r="A59" s="5"/>
      <c r="B59" s="5"/>
      <c r="C59" s="7"/>
      <c r="D59" s="5"/>
      <c r="E59" s="5"/>
      <c r="F59" s="5"/>
      <c r="G59" s="5">
        <f t="shared" si="4"/>
        <v>155</v>
      </c>
      <c r="H59" s="5">
        <v>30</v>
      </c>
      <c r="I59" s="5">
        <v>1070</v>
      </c>
      <c r="J59" s="29">
        <v>1.2E-2</v>
      </c>
      <c r="K59" s="29">
        <v>0.122</v>
      </c>
      <c r="L59" s="15">
        <f t="shared" si="0"/>
        <v>0.8010680907877169</v>
      </c>
      <c r="M59" s="15">
        <f t="shared" si="10"/>
        <v>7.0872274143302176</v>
      </c>
      <c r="N59" s="15">
        <f t="shared" si="2"/>
        <v>8.8472222222222214</v>
      </c>
      <c r="O59" s="27">
        <v>31.350913647633991</v>
      </c>
      <c r="P59" s="34">
        <f t="shared" si="3"/>
        <v>0.22606127189741665</v>
      </c>
      <c r="Q59" s="14"/>
      <c r="R59" s="15"/>
      <c r="S59" s="15"/>
      <c r="T59" s="11"/>
    </row>
    <row r="60" spans="1:16384" s="1" customFormat="1" x14ac:dyDescent="0.25">
      <c r="A60" s="5"/>
      <c r="B60" s="5"/>
      <c r="C60" s="7"/>
      <c r="D60" s="5"/>
      <c r="E60" s="5"/>
      <c r="F60" s="5"/>
      <c r="G60" s="5">
        <f t="shared" si="4"/>
        <v>156</v>
      </c>
      <c r="H60" s="5">
        <v>40</v>
      </c>
      <c r="I60" s="5">
        <v>1070</v>
      </c>
      <c r="J60" s="28">
        <v>6.0000000000000001E-3</v>
      </c>
      <c r="K60" s="28">
        <v>0.104</v>
      </c>
      <c r="L60" s="15">
        <f t="shared" si="0"/>
        <v>0.40053404539385845</v>
      </c>
      <c r="M60" s="15">
        <f t="shared" si="10"/>
        <v>5.685358255451713</v>
      </c>
      <c r="N60" s="15">
        <f t="shared" si="2"/>
        <v>14.194444444444445</v>
      </c>
      <c r="O60" s="27">
        <v>30.508396555080431</v>
      </c>
      <c r="P60" s="34">
        <f t="shared" si="3"/>
        <v>0.18635388605845807</v>
      </c>
      <c r="Q60" s="14"/>
      <c r="R60" s="15"/>
      <c r="S60" s="15"/>
      <c r="T60" s="11"/>
    </row>
    <row r="61" spans="1:16384" s="1" customFormat="1" x14ac:dyDescent="0.25">
      <c r="A61" s="5"/>
      <c r="B61" s="5"/>
      <c r="C61" s="7"/>
      <c r="D61" s="5"/>
      <c r="E61" s="5"/>
      <c r="F61" s="5"/>
      <c r="G61" s="5">
        <f t="shared" si="4"/>
        <v>157</v>
      </c>
      <c r="H61" s="5">
        <v>60</v>
      </c>
      <c r="I61" s="5">
        <v>1070</v>
      </c>
      <c r="J61" s="28">
        <v>6.0000000000000001E-3</v>
      </c>
      <c r="K61" s="28">
        <v>7.2999999999999995E-2</v>
      </c>
      <c r="L61" s="15">
        <f t="shared" si="0"/>
        <v>0.40053404539385845</v>
      </c>
      <c r="M61" s="15">
        <f t="shared" si="10"/>
        <v>3.2710280373831768</v>
      </c>
      <c r="N61" s="15">
        <f t="shared" si="2"/>
        <v>8.1666666666666661</v>
      </c>
      <c r="O61" s="27">
        <v>0.9305505979948312</v>
      </c>
      <c r="P61" s="34">
        <f t="shared" si="3"/>
        <v>3.515153334414757</v>
      </c>
      <c r="Q61" s="14"/>
      <c r="R61" s="15"/>
      <c r="S61" s="15"/>
      <c r="T61" s="11"/>
    </row>
    <row r="62" spans="1:16384" s="1" customFormat="1" x14ac:dyDescent="0.25">
      <c r="A62" s="5"/>
      <c r="B62" s="5"/>
      <c r="C62" s="7"/>
      <c r="D62" s="5"/>
      <c r="E62" s="5"/>
      <c r="F62" s="5"/>
      <c r="G62" s="5">
        <f t="shared" si="4"/>
        <v>158</v>
      </c>
      <c r="H62" s="5">
        <v>80</v>
      </c>
      <c r="I62" s="5">
        <v>1070</v>
      </c>
      <c r="J62" s="28">
        <v>5.0000000000000001E-3</v>
      </c>
      <c r="K62" s="28">
        <v>5.6000000000000001E-2</v>
      </c>
      <c r="L62" s="15">
        <f t="shared" si="0"/>
        <v>0.33377837116154874</v>
      </c>
      <c r="M62" s="15">
        <f t="shared" si="10"/>
        <v>1.9470404984423677</v>
      </c>
      <c r="N62" s="15">
        <f t="shared" si="2"/>
        <v>5.8333333333333339</v>
      </c>
      <c r="O62" s="27">
        <v>1.6108037064340122</v>
      </c>
      <c r="P62" s="34">
        <f t="shared" si="3"/>
        <v>1.2087385264047563</v>
      </c>
      <c r="Q62" s="14"/>
      <c r="R62" s="15"/>
      <c r="S62" s="15"/>
      <c r="T62" s="11"/>
    </row>
    <row r="63" spans="1:16384" s="1" customFormat="1" x14ac:dyDescent="0.25">
      <c r="A63" s="5"/>
      <c r="B63" s="5"/>
      <c r="C63" s="7"/>
      <c r="D63" s="5"/>
      <c r="E63" s="5"/>
      <c r="F63" s="5"/>
      <c r="G63" s="5">
        <f t="shared" si="4"/>
        <v>159</v>
      </c>
      <c r="H63" s="5">
        <v>100</v>
      </c>
      <c r="I63" s="5">
        <v>1070</v>
      </c>
      <c r="J63" s="28">
        <v>5.0000000000000001E-3</v>
      </c>
      <c r="K63" s="28">
        <v>6.3E-2</v>
      </c>
      <c r="L63" s="15">
        <f t="shared" si="0"/>
        <v>0.33377837116154874</v>
      </c>
      <c r="M63" s="15">
        <f t="shared" si="10"/>
        <v>2.4922118380062304</v>
      </c>
      <c r="N63" s="15">
        <f t="shared" si="2"/>
        <v>7.4666666666666659</v>
      </c>
      <c r="O63" s="27"/>
      <c r="P63" s="34"/>
      <c r="Q63" s="14"/>
      <c r="R63" s="15"/>
      <c r="S63" s="15"/>
    </row>
    <row r="64" spans="1:16384" s="1" customFormat="1" x14ac:dyDescent="0.25">
      <c r="A64" s="5"/>
      <c r="B64" s="5"/>
      <c r="C64" s="7"/>
      <c r="D64" s="5"/>
      <c r="E64" s="5"/>
      <c r="F64" s="5"/>
      <c r="G64" s="5">
        <f t="shared" si="4"/>
        <v>160</v>
      </c>
      <c r="H64" s="5">
        <v>100</v>
      </c>
      <c r="I64" s="5" t="s">
        <v>22</v>
      </c>
      <c r="J64" s="28" t="s">
        <v>20</v>
      </c>
      <c r="K64" s="28">
        <v>3.1E-2</v>
      </c>
      <c r="L64" s="15"/>
      <c r="M64" s="15"/>
      <c r="N64" s="15"/>
      <c r="O64" s="27"/>
      <c r="P64" s="34"/>
      <c r="Q64" s="14"/>
      <c r="R64" s="15"/>
      <c r="S64" s="15"/>
    </row>
    <row r="65" spans="1:19" s="1" customFormat="1" x14ac:dyDescent="0.25">
      <c r="A65" s="5">
        <v>9</v>
      </c>
      <c r="B65" s="5" t="s">
        <v>37</v>
      </c>
      <c r="C65" s="7">
        <v>43652</v>
      </c>
      <c r="D65" s="5">
        <v>837</v>
      </c>
      <c r="E65" s="5">
        <v>40.009498999999998</v>
      </c>
      <c r="F65" s="5">
        <v>-70.830218000000002</v>
      </c>
      <c r="G65" s="5">
        <f t="shared" si="4"/>
        <v>161</v>
      </c>
      <c r="H65" s="5">
        <v>0</v>
      </c>
      <c r="I65" s="5">
        <v>1070</v>
      </c>
      <c r="J65" s="28">
        <v>1.7000000000000001E-2</v>
      </c>
      <c r="K65" s="28">
        <v>0.11700000000000001</v>
      </c>
      <c r="L65" s="15">
        <f t="shared" si="0"/>
        <v>1.1348464619492658</v>
      </c>
      <c r="M65" s="15">
        <f>1000*(K65-K$73)*1000/(12*I65)</f>
        <v>6.6978193146417446</v>
      </c>
      <c r="N65" s="15">
        <f t="shared" si="2"/>
        <v>5.901960784313725</v>
      </c>
      <c r="O65" s="27">
        <v>9.5219177962429347E-2</v>
      </c>
      <c r="P65" s="34">
        <f t="shared" si="3"/>
        <v>70.341074749505864</v>
      </c>
      <c r="Q65" s="14"/>
      <c r="R65" s="15"/>
      <c r="S65" s="15"/>
    </row>
    <row r="66" spans="1:19" s="1" customFormat="1" x14ac:dyDescent="0.25">
      <c r="A66" s="5"/>
      <c r="B66" s="5"/>
      <c r="C66" s="7"/>
      <c r="D66" s="5"/>
      <c r="E66" s="5"/>
      <c r="F66" s="5"/>
      <c r="G66" s="5">
        <f t="shared" si="4"/>
        <v>162</v>
      </c>
      <c r="H66" s="5">
        <v>10</v>
      </c>
      <c r="I66" s="5">
        <v>1070</v>
      </c>
      <c r="J66" s="28">
        <v>3.9E-2</v>
      </c>
      <c r="K66" s="28">
        <v>0.22800000000000001</v>
      </c>
      <c r="L66" s="15">
        <f t="shared" si="0"/>
        <v>2.6034712950600802</v>
      </c>
      <c r="M66" s="15">
        <f t="shared" ref="M66:M72" si="11">1000*(K66-K$73)*1000/(12*I66)</f>
        <v>15.342679127725857</v>
      </c>
      <c r="N66" s="15">
        <f t="shared" si="2"/>
        <v>5.8931623931623927</v>
      </c>
      <c r="O66" s="27">
        <v>4.119589568451653E-2</v>
      </c>
      <c r="P66" s="34">
        <f t="shared" si="3"/>
        <v>372.4322258999311</v>
      </c>
      <c r="Q66" s="14"/>
      <c r="R66" s="15"/>
      <c r="S66" s="15"/>
    </row>
    <row r="67" spans="1:19" s="1" customFormat="1" x14ac:dyDescent="0.25">
      <c r="A67" s="5"/>
      <c r="B67" s="5"/>
      <c r="C67" s="7"/>
      <c r="D67" s="5"/>
      <c r="E67" s="5"/>
      <c r="F67" s="5"/>
      <c r="G67" s="5">
        <f t="shared" si="4"/>
        <v>163</v>
      </c>
      <c r="H67" s="5">
        <v>18</v>
      </c>
      <c r="I67" s="5">
        <v>1070</v>
      </c>
      <c r="J67" s="28">
        <v>5.2999999999999999E-2</v>
      </c>
      <c r="K67" s="28">
        <v>0.27800000000000002</v>
      </c>
      <c r="L67" s="15">
        <f t="shared" si="0"/>
        <v>3.5380507343124163</v>
      </c>
      <c r="M67" s="15">
        <f t="shared" si="11"/>
        <v>19.236760124610594</v>
      </c>
      <c r="N67" s="15">
        <f t="shared" si="2"/>
        <v>5.4371069182389951</v>
      </c>
      <c r="O67" s="27">
        <v>10.564045180464433</v>
      </c>
      <c r="P67" s="34">
        <f t="shared" si="3"/>
        <v>1.8209653400748593</v>
      </c>
      <c r="Q67" s="14"/>
      <c r="R67" s="15"/>
      <c r="S67" s="15"/>
    </row>
    <row r="68" spans="1:19" s="1" customFormat="1" x14ac:dyDescent="0.25">
      <c r="A68" s="5"/>
      <c r="B68" s="5"/>
      <c r="C68" s="7"/>
      <c r="D68" s="5"/>
      <c r="E68" s="5"/>
      <c r="F68" s="5"/>
      <c r="G68" s="5">
        <f t="shared" si="4"/>
        <v>164</v>
      </c>
      <c r="H68" s="5">
        <v>30</v>
      </c>
      <c r="I68" s="5">
        <v>1070</v>
      </c>
      <c r="J68" s="28">
        <v>2.5000000000000001E-2</v>
      </c>
      <c r="K68" s="28">
        <v>0.14899999999999999</v>
      </c>
      <c r="L68" s="15">
        <f t="shared" si="0"/>
        <v>1.6688918558077437</v>
      </c>
      <c r="M68" s="15">
        <f t="shared" si="11"/>
        <v>9.1900311526479754</v>
      </c>
      <c r="N68" s="15">
        <f t="shared" si="2"/>
        <v>5.5066666666666668</v>
      </c>
      <c r="O68" s="27">
        <v>0.58288485209186036</v>
      </c>
      <c r="P68" s="34">
        <f t="shared" si="3"/>
        <v>15.766460767794429</v>
      </c>
      <c r="Q68" s="14"/>
      <c r="R68" s="15"/>
      <c r="S68" s="15"/>
    </row>
    <row r="69" spans="1:19" s="1" customFormat="1" x14ac:dyDescent="0.25">
      <c r="A69" s="5"/>
      <c r="B69" s="5"/>
      <c r="C69" s="7"/>
      <c r="D69" s="5"/>
      <c r="E69" s="5"/>
      <c r="F69" s="5"/>
      <c r="G69" s="5">
        <f t="shared" si="4"/>
        <v>165</v>
      </c>
      <c r="H69" s="5">
        <v>40</v>
      </c>
      <c r="I69" s="5">
        <v>1070</v>
      </c>
      <c r="J69" s="28">
        <v>1.2999999999999999E-2</v>
      </c>
      <c r="K69" s="28">
        <v>9.8000000000000004E-2</v>
      </c>
      <c r="L69" s="15">
        <f t="shared" si="0"/>
        <v>0.86782376502002667</v>
      </c>
      <c r="M69" s="15">
        <f t="shared" si="11"/>
        <v>5.2180685358255454</v>
      </c>
      <c r="N69" s="15">
        <f t="shared" si="2"/>
        <v>6.0128205128205137</v>
      </c>
      <c r="O69" s="27">
        <v>0.85637358857957713</v>
      </c>
      <c r="P69" s="34">
        <f t="shared" si="3"/>
        <v>6.0932151638170993</v>
      </c>
      <c r="Q69" s="14"/>
      <c r="R69" s="15"/>
      <c r="S69" s="15"/>
    </row>
    <row r="70" spans="1:19" s="1" customFormat="1" x14ac:dyDescent="0.25">
      <c r="A70" s="5"/>
      <c r="B70" s="5"/>
      <c r="C70" s="7"/>
      <c r="D70" s="5"/>
      <c r="E70" s="5"/>
      <c r="F70" s="5"/>
      <c r="G70" s="5">
        <f t="shared" si="4"/>
        <v>166</v>
      </c>
      <c r="H70" s="5">
        <v>60</v>
      </c>
      <c r="I70" s="5">
        <v>1070</v>
      </c>
      <c r="J70" s="28">
        <v>4.0000000000000001E-3</v>
      </c>
      <c r="K70" s="28">
        <v>8.6999999999999994E-2</v>
      </c>
      <c r="L70" s="15">
        <f t="shared" ref="L70:L133" si="12">1000*J70*1000/(14*I70)</f>
        <v>0.26702269692923897</v>
      </c>
      <c r="M70" s="15">
        <f t="shared" si="11"/>
        <v>4.361370716510903</v>
      </c>
      <c r="N70" s="15">
        <f t="shared" ref="N70:N133" si="13">M70/L70</f>
        <v>16.333333333333332</v>
      </c>
      <c r="O70" s="27">
        <v>0.24606922086809035</v>
      </c>
      <c r="P70" s="34">
        <f t="shared" ref="P70:P133" si="14">M70/O70</f>
        <v>17.724161929414532</v>
      </c>
      <c r="Q70" s="14"/>
      <c r="R70" s="15"/>
      <c r="S70" s="15"/>
    </row>
    <row r="71" spans="1:19" s="1" customFormat="1" x14ac:dyDescent="0.25">
      <c r="A71" s="5"/>
      <c r="B71" s="5"/>
      <c r="C71" s="7"/>
      <c r="D71" s="5"/>
      <c r="E71" s="5"/>
      <c r="F71" s="5"/>
      <c r="G71" s="5">
        <f t="shared" ref="G71:G134" si="15">G70+1</f>
        <v>167</v>
      </c>
      <c r="H71" s="5">
        <v>80</v>
      </c>
      <c r="I71" s="5">
        <v>1070</v>
      </c>
      <c r="J71" s="28">
        <v>4.0000000000000001E-3</v>
      </c>
      <c r="K71" s="28">
        <v>0.05</v>
      </c>
      <c r="L71" s="15">
        <f t="shared" si="12"/>
        <v>0.26702269692923897</v>
      </c>
      <c r="M71" s="15">
        <f t="shared" si="11"/>
        <v>1.4797507788161997</v>
      </c>
      <c r="N71" s="15">
        <f t="shared" si="13"/>
        <v>5.5416666666666679</v>
      </c>
      <c r="O71" s="27">
        <v>0.25786541463221552</v>
      </c>
      <c r="P71" s="34">
        <f t="shared" si="14"/>
        <v>5.7384615960489187</v>
      </c>
      <c r="Q71" s="14"/>
      <c r="R71" s="15"/>
      <c r="S71" s="15"/>
    </row>
    <row r="72" spans="1:19" s="1" customFormat="1" x14ac:dyDescent="0.25">
      <c r="A72" s="5"/>
      <c r="B72" s="5"/>
      <c r="C72" s="7"/>
      <c r="D72" s="5"/>
      <c r="E72" s="5"/>
      <c r="F72" s="5"/>
      <c r="G72" s="5">
        <f t="shared" si="15"/>
        <v>168</v>
      </c>
      <c r="H72" s="5">
        <v>100</v>
      </c>
      <c r="I72" s="5">
        <v>1070</v>
      </c>
      <c r="J72" s="28" t="s">
        <v>20</v>
      </c>
      <c r="K72" s="28">
        <v>5.1999999999999998E-2</v>
      </c>
      <c r="L72" s="15"/>
      <c r="M72" s="15">
        <f t="shared" si="11"/>
        <v>1.6355140186915884</v>
      </c>
      <c r="N72" s="15"/>
      <c r="O72" s="27">
        <v>0.39630112648010629</v>
      </c>
      <c r="P72" s="34">
        <f t="shared" si="14"/>
        <v>4.1269476905554257</v>
      </c>
      <c r="Q72" s="14"/>
      <c r="R72" s="15"/>
      <c r="S72" s="15"/>
    </row>
    <row r="73" spans="1:19" s="1" customFormat="1" x14ac:dyDescent="0.25">
      <c r="A73" s="5"/>
      <c r="B73" s="5"/>
      <c r="C73" s="7"/>
      <c r="D73" s="5"/>
      <c r="E73" s="5"/>
      <c r="F73" s="5"/>
      <c r="G73" s="5">
        <f t="shared" si="15"/>
        <v>169</v>
      </c>
      <c r="H73" s="5">
        <v>100</v>
      </c>
      <c r="I73" s="5" t="s">
        <v>22</v>
      </c>
      <c r="J73" s="28" t="s">
        <v>20</v>
      </c>
      <c r="K73" s="28">
        <v>3.1E-2</v>
      </c>
      <c r="L73" s="15"/>
      <c r="M73" s="15"/>
      <c r="N73" s="15"/>
      <c r="O73" s="27"/>
      <c r="P73" s="34"/>
      <c r="Q73" s="14"/>
      <c r="R73" s="15"/>
      <c r="S73" s="15"/>
    </row>
    <row r="74" spans="1:19" s="1" customFormat="1" x14ac:dyDescent="0.25">
      <c r="A74" s="5">
        <v>10</v>
      </c>
      <c r="B74" s="5" t="s">
        <v>38</v>
      </c>
      <c r="C74" s="7">
        <v>43652</v>
      </c>
      <c r="D74" s="5">
        <v>1001</v>
      </c>
      <c r="E74" s="5">
        <v>39.944642000000002</v>
      </c>
      <c r="F74" s="5">
        <v>-70.830467999999996</v>
      </c>
      <c r="G74" s="5">
        <f t="shared" si="15"/>
        <v>170</v>
      </c>
      <c r="H74" s="5">
        <v>0</v>
      </c>
      <c r="I74" s="5">
        <v>1070</v>
      </c>
      <c r="J74" s="28">
        <v>1.7000000000000001E-2</v>
      </c>
      <c r="K74" s="28">
        <v>0.11799999999999999</v>
      </c>
      <c r="L74" s="15">
        <f t="shared" si="12"/>
        <v>1.1348464619492658</v>
      </c>
      <c r="M74" s="15">
        <f>1000*(K74-K$82)*1000/(12*I74)</f>
        <v>6.9314641744548284</v>
      </c>
      <c r="N74" s="15">
        <f t="shared" si="13"/>
        <v>6.1078431372549016</v>
      </c>
      <c r="O74" s="27"/>
      <c r="P74" s="34"/>
      <c r="Q74" s="14"/>
      <c r="R74" s="15"/>
      <c r="S74" s="15"/>
    </row>
    <row r="75" spans="1:19" s="1" customFormat="1" x14ac:dyDescent="0.25">
      <c r="A75" s="5"/>
      <c r="B75" s="5"/>
      <c r="C75" s="7"/>
      <c r="D75" s="5"/>
      <c r="E75" s="5"/>
      <c r="F75" s="5"/>
      <c r="G75" s="5">
        <f t="shared" si="15"/>
        <v>171</v>
      </c>
      <c r="H75" s="5">
        <v>10</v>
      </c>
      <c r="I75" s="5">
        <v>1070</v>
      </c>
      <c r="J75" s="28">
        <v>2.7E-2</v>
      </c>
      <c r="K75" s="28">
        <v>0.17799999999999999</v>
      </c>
      <c r="L75" s="15">
        <f t="shared" si="12"/>
        <v>1.8024032042723632</v>
      </c>
      <c r="M75" s="15">
        <f t="shared" ref="M75:M81" si="16">1000*(K75-K$82)*1000/(12*I75)</f>
        <v>11.604361370716511</v>
      </c>
      <c r="N75" s="15">
        <f t="shared" si="13"/>
        <v>6.4382716049382713</v>
      </c>
      <c r="O75" s="27">
        <v>0.69105987942559033</v>
      </c>
      <c r="P75" s="34">
        <f t="shared" si="14"/>
        <v>16.792121372119109</v>
      </c>
      <c r="Q75" s="14"/>
      <c r="R75" s="15"/>
      <c r="S75" s="15"/>
    </row>
    <row r="76" spans="1:19" s="1" customFormat="1" x14ac:dyDescent="0.25">
      <c r="A76" s="5"/>
      <c r="B76" s="5"/>
      <c r="C76" s="7"/>
      <c r="D76" s="5"/>
      <c r="E76" s="5"/>
      <c r="F76" s="5"/>
      <c r="G76" s="5">
        <f t="shared" si="15"/>
        <v>172</v>
      </c>
      <c r="H76" s="5">
        <v>20</v>
      </c>
      <c r="I76" s="5">
        <v>1070</v>
      </c>
      <c r="J76" s="28">
        <v>3.3000000000000002E-2</v>
      </c>
      <c r="K76" s="28">
        <v>0.20699999999999999</v>
      </c>
      <c r="L76" s="15">
        <f t="shared" si="12"/>
        <v>2.2029372496662218</v>
      </c>
      <c r="M76" s="15">
        <f t="shared" si="16"/>
        <v>13.862928348909657</v>
      </c>
      <c r="N76" s="15">
        <f t="shared" si="13"/>
        <v>6.2929292929292924</v>
      </c>
      <c r="O76" s="27">
        <v>1.487469543669818</v>
      </c>
      <c r="P76" s="34">
        <f t="shared" si="14"/>
        <v>9.3198065183288819</v>
      </c>
      <c r="Q76" s="14"/>
      <c r="R76" s="15"/>
      <c r="S76" s="15"/>
    </row>
    <row r="77" spans="1:19" s="1" customFormat="1" x14ac:dyDescent="0.25">
      <c r="A77" s="5"/>
      <c r="B77" s="5"/>
      <c r="C77" s="7"/>
      <c r="D77" s="5"/>
      <c r="E77" s="5"/>
      <c r="F77" s="5"/>
      <c r="G77" s="5">
        <f t="shared" si="15"/>
        <v>173</v>
      </c>
      <c r="H77" s="5">
        <v>30</v>
      </c>
      <c r="I77" s="5">
        <v>1070</v>
      </c>
      <c r="J77" s="28">
        <v>2.8000000000000001E-2</v>
      </c>
      <c r="K77" s="28">
        <v>0.18</v>
      </c>
      <c r="L77" s="15">
        <f t="shared" si="12"/>
        <v>1.8691588785046729</v>
      </c>
      <c r="M77" s="15">
        <f t="shared" si="16"/>
        <v>11.7601246105919</v>
      </c>
      <c r="N77" s="15">
        <f t="shared" si="13"/>
        <v>6.291666666666667</v>
      </c>
      <c r="O77" s="27">
        <v>1.2735148935087715</v>
      </c>
      <c r="P77" s="34">
        <f t="shared" si="14"/>
        <v>9.234383257341074</v>
      </c>
      <c r="Q77" s="14"/>
      <c r="R77" s="15"/>
      <c r="S77" s="15"/>
    </row>
    <row r="78" spans="1:19" s="1" customFormat="1" x14ac:dyDescent="0.25">
      <c r="A78" s="5"/>
      <c r="B78" s="5"/>
      <c r="C78" s="7"/>
      <c r="D78" s="5"/>
      <c r="E78" s="5"/>
      <c r="F78" s="5"/>
      <c r="G78" s="5">
        <f t="shared" si="15"/>
        <v>174</v>
      </c>
      <c r="H78" s="5">
        <v>40</v>
      </c>
      <c r="I78" s="5">
        <v>1070</v>
      </c>
      <c r="J78" s="28">
        <v>1.9E-2</v>
      </c>
      <c r="K78" s="28">
        <v>0.122</v>
      </c>
      <c r="L78" s="15">
        <f t="shared" si="12"/>
        <v>1.2683578104138853</v>
      </c>
      <c r="M78" s="15">
        <f t="shared" si="16"/>
        <v>7.2429906542056077</v>
      </c>
      <c r="N78" s="15">
        <f t="shared" si="13"/>
        <v>5.7105263157894735</v>
      </c>
      <c r="O78" s="27">
        <v>1.5440241344738979</v>
      </c>
      <c r="P78" s="34">
        <f t="shared" si="14"/>
        <v>4.690982797800336</v>
      </c>
      <c r="Q78" s="14"/>
      <c r="R78" s="15"/>
      <c r="S78" s="15"/>
    </row>
    <row r="79" spans="1:19" s="1" customFormat="1" x14ac:dyDescent="0.25">
      <c r="A79" s="5"/>
      <c r="B79" s="5"/>
      <c r="C79" s="7"/>
      <c r="D79" s="5"/>
      <c r="E79" s="5"/>
      <c r="F79" s="5"/>
      <c r="G79" s="5">
        <f t="shared" si="15"/>
        <v>175</v>
      </c>
      <c r="H79" s="5">
        <v>60</v>
      </c>
      <c r="I79" s="5">
        <v>1070</v>
      </c>
      <c r="J79" s="28">
        <v>5.0000000000000001E-3</v>
      </c>
      <c r="K79" s="28">
        <v>6.4000000000000001E-2</v>
      </c>
      <c r="L79" s="15">
        <f t="shared" si="12"/>
        <v>0.33377837116154874</v>
      </c>
      <c r="M79" s="15">
        <f t="shared" si="16"/>
        <v>2.7258566978193146</v>
      </c>
      <c r="N79" s="15">
        <f t="shared" si="13"/>
        <v>8.1666666666666661</v>
      </c>
      <c r="O79" s="27">
        <v>1.3206034580423132</v>
      </c>
      <c r="P79" s="34">
        <f t="shared" si="14"/>
        <v>2.0640993185495478</v>
      </c>
      <c r="Q79" s="14"/>
      <c r="R79" s="15"/>
      <c r="S79" s="15"/>
    </row>
    <row r="80" spans="1:19" s="1" customFormat="1" x14ac:dyDescent="0.25">
      <c r="A80" s="5"/>
      <c r="B80" s="5"/>
      <c r="C80" s="7"/>
      <c r="D80" s="5"/>
      <c r="E80" s="5"/>
      <c r="F80" s="5"/>
      <c r="G80" s="5">
        <f t="shared" si="15"/>
        <v>176</v>
      </c>
      <c r="H80" s="5">
        <v>80</v>
      </c>
      <c r="I80" s="5">
        <v>1070</v>
      </c>
      <c r="J80" s="28">
        <v>3.0000000000000001E-3</v>
      </c>
      <c r="K80" s="28">
        <v>5.7000000000000002E-2</v>
      </c>
      <c r="L80" s="15">
        <f t="shared" si="12"/>
        <v>0.20026702269692923</v>
      </c>
      <c r="M80" s="15">
        <f t="shared" si="16"/>
        <v>2.1806853582554515</v>
      </c>
      <c r="N80" s="15">
        <f t="shared" si="13"/>
        <v>10.888888888888889</v>
      </c>
      <c r="O80" s="27">
        <v>1.4326809813893766</v>
      </c>
      <c r="P80" s="34">
        <f t="shared" si="14"/>
        <v>1.5221011422519757</v>
      </c>
      <c r="Q80" s="14"/>
      <c r="R80" s="15"/>
      <c r="S80" s="15"/>
    </row>
    <row r="81" spans="1:19" s="1" customFormat="1" x14ac:dyDescent="0.25">
      <c r="A81" s="5"/>
      <c r="B81" s="5"/>
      <c r="C81" s="7"/>
      <c r="D81" s="5"/>
      <c r="E81" s="5"/>
      <c r="F81" s="5"/>
      <c r="G81" s="5">
        <f t="shared" si="15"/>
        <v>177</v>
      </c>
      <c r="H81" s="5">
        <v>100</v>
      </c>
      <c r="I81" s="5">
        <v>1070</v>
      </c>
      <c r="J81" s="28">
        <v>4.0000000000000001E-3</v>
      </c>
      <c r="K81" s="28">
        <v>6.5000000000000002E-2</v>
      </c>
      <c r="L81" s="15">
        <f t="shared" si="12"/>
        <v>0.26702269692923897</v>
      </c>
      <c r="M81" s="15">
        <f t="shared" si="16"/>
        <v>2.8037383177570101</v>
      </c>
      <c r="N81" s="15">
        <f t="shared" si="13"/>
        <v>10.500000000000004</v>
      </c>
      <c r="O81" s="27"/>
      <c r="P81" s="34"/>
      <c r="Q81" s="14"/>
      <c r="R81" s="15"/>
      <c r="S81" s="15"/>
    </row>
    <row r="82" spans="1:19" s="1" customFormat="1" x14ac:dyDescent="0.25">
      <c r="A82" s="5"/>
      <c r="B82" s="5"/>
      <c r="C82" s="7"/>
      <c r="D82" s="5"/>
      <c r="E82" s="5"/>
      <c r="F82" s="5"/>
      <c r="G82" s="5">
        <f t="shared" si="15"/>
        <v>178</v>
      </c>
      <c r="H82" s="5">
        <v>100</v>
      </c>
      <c r="I82" s="5" t="s">
        <v>22</v>
      </c>
      <c r="J82" s="28" t="s">
        <v>20</v>
      </c>
      <c r="K82" s="28">
        <v>2.9000000000000001E-2</v>
      </c>
      <c r="L82" s="15"/>
      <c r="M82" s="15"/>
      <c r="N82" s="15"/>
      <c r="O82" s="27"/>
      <c r="P82" s="34"/>
      <c r="Q82" s="14"/>
      <c r="R82" s="15"/>
      <c r="S82" s="15"/>
    </row>
    <row r="83" spans="1:19" s="1" customFormat="1" x14ac:dyDescent="0.25">
      <c r="A83" s="5">
        <v>11</v>
      </c>
      <c r="B83" s="5" t="s">
        <v>39</v>
      </c>
      <c r="C83" s="7" t="s">
        <v>40</v>
      </c>
      <c r="D83" s="5">
        <v>1302</v>
      </c>
      <c r="E83" s="5">
        <v>39.879218999999999</v>
      </c>
      <c r="F83" s="5">
        <v>-70.831363999999994</v>
      </c>
      <c r="G83" s="5">
        <f t="shared" si="15"/>
        <v>179</v>
      </c>
      <c r="H83" s="5">
        <v>0</v>
      </c>
      <c r="I83" s="5">
        <v>1070</v>
      </c>
      <c r="J83" s="28">
        <v>1.9E-2</v>
      </c>
      <c r="K83" s="28">
        <v>0.124</v>
      </c>
      <c r="L83" s="15">
        <f t="shared" si="12"/>
        <v>1.2683578104138853</v>
      </c>
      <c r="M83" s="15">
        <f>1000*(K83-K$92)*1000/(12*I83)</f>
        <v>6.5420560747663536</v>
      </c>
      <c r="N83" s="15">
        <f t="shared" si="13"/>
        <v>5.1578947368421035</v>
      </c>
      <c r="O83" s="27">
        <v>1.574363815915244</v>
      </c>
      <c r="P83" s="34">
        <f t="shared" si="14"/>
        <v>4.1553648582574807</v>
      </c>
      <c r="Q83" s="14">
        <v>100</v>
      </c>
      <c r="R83" s="15">
        <v>0.76802062177784725</v>
      </c>
      <c r="S83" s="15">
        <v>563.94300890485874</v>
      </c>
    </row>
    <row r="84" spans="1:19" s="1" customFormat="1" x14ac:dyDescent="0.25">
      <c r="A84" s="5"/>
      <c r="B84" s="5"/>
      <c r="C84" s="7"/>
      <c r="D84" s="5"/>
      <c r="E84" s="5"/>
      <c r="F84" s="5"/>
      <c r="G84" s="5">
        <f t="shared" si="15"/>
        <v>180</v>
      </c>
      <c r="H84" s="5">
        <v>6</v>
      </c>
      <c r="I84" s="5">
        <v>1070</v>
      </c>
      <c r="J84" s="28">
        <v>3.5999999999999997E-2</v>
      </c>
      <c r="K84" s="28">
        <v>0.224</v>
      </c>
      <c r="L84" s="15">
        <f t="shared" si="12"/>
        <v>2.4032042723631508</v>
      </c>
      <c r="M84" s="15">
        <f t="shared" ref="M84:M91" si="17">1000*(K84-K$92)*1000/(12*I84)</f>
        <v>14.330218068535826</v>
      </c>
      <c r="N84" s="15">
        <f t="shared" si="13"/>
        <v>5.9629629629629637</v>
      </c>
      <c r="O84" s="27">
        <v>1.0678568177189207</v>
      </c>
      <c r="P84" s="34">
        <f t="shared" si="14"/>
        <v>13.419606290613954</v>
      </c>
      <c r="Q84" s="14">
        <v>50</v>
      </c>
      <c r="R84" s="15">
        <v>0.5877441024839869</v>
      </c>
      <c r="S84" s="15"/>
    </row>
    <row r="85" spans="1:19" s="1" customFormat="1" x14ac:dyDescent="0.25">
      <c r="A85" s="5"/>
      <c r="B85" s="5"/>
      <c r="C85" s="7"/>
      <c r="D85" s="5"/>
      <c r="E85" s="5"/>
      <c r="F85" s="5"/>
      <c r="G85" s="5">
        <f t="shared" si="15"/>
        <v>181</v>
      </c>
      <c r="H85" s="5">
        <v>11</v>
      </c>
      <c r="I85" s="5">
        <v>1070</v>
      </c>
      <c r="J85" s="28">
        <v>3.1E-2</v>
      </c>
      <c r="K85" s="28">
        <v>0.219</v>
      </c>
      <c r="L85" s="15">
        <f t="shared" si="12"/>
        <v>2.0694259012016021</v>
      </c>
      <c r="M85" s="15">
        <f t="shared" si="17"/>
        <v>13.940809968847352</v>
      </c>
      <c r="N85" s="15">
        <f t="shared" si="13"/>
        <v>6.7365591397849469</v>
      </c>
      <c r="O85" s="27">
        <v>6.314547569463751</v>
      </c>
      <c r="P85" s="34">
        <f t="shared" si="14"/>
        <v>2.2077290281671353</v>
      </c>
      <c r="Q85" s="14">
        <v>25</v>
      </c>
      <c r="R85" s="15">
        <v>0.7932822996406812</v>
      </c>
      <c r="S85" s="15"/>
    </row>
    <row r="86" spans="1:19" s="1" customFormat="1" x14ac:dyDescent="0.25">
      <c r="A86" s="5"/>
      <c r="B86" s="5"/>
      <c r="C86" s="7"/>
      <c r="D86" s="5"/>
      <c r="E86" s="5"/>
      <c r="F86" s="5"/>
      <c r="G86" s="5">
        <f t="shared" si="15"/>
        <v>182</v>
      </c>
      <c r="H86" s="5">
        <v>16</v>
      </c>
      <c r="I86" s="5">
        <v>1070</v>
      </c>
      <c r="J86" s="28">
        <v>0.03</v>
      </c>
      <c r="K86" s="28">
        <v>0.20499999999999999</v>
      </c>
      <c r="L86" s="15">
        <f t="shared" si="12"/>
        <v>2.0026702269692924</v>
      </c>
      <c r="M86" s="15">
        <f t="shared" si="17"/>
        <v>12.850467289719624</v>
      </c>
      <c r="N86" s="15">
        <f t="shared" si="13"/>
        <v>6.4166666666666661</v>
      </c>
      <c r="O86" s="27">
        <v>1.6653866847807159</v>
      </c>
      <c r="P86" s="34">
        <f t="shared" si="14"/>
        <v>7.7162063364351114</v>
      </c>
      <c r="Q86" s="14">
        <v>15</v>
      </c>
      <c r="R86" s="15">
        <v>0.7745820965474145</v>
      </c>
      <c r="S86" s="15"/>
    </row>
    <row r="87" spans="1:19" s="1" customFormat="1" x14ac:dyDescent="0.25">
      <c r="A87" s="5"/>
      <c r="B87" s="5"/>
      <c r="C87" s="7"/>
      <c r="D87" s="5"/>
      <c r="E87" s="5"/>
      <c r="F87" s="5"/>
      <c r="G87" s="5">
        <f t="shared" si="15"/>
        <v>183</v>
      </c>
      <c r="H87" s="5">
        <v>25</v>
      </c>
      <c r="I87" s="5">
        <v>1070</v>
      </c>
      <c r="J87" s="28">
        <v>3.5000000000000003E-2</v>
      </c>
      <c r="K87" s="28">
        <v>0.251</v>
      </c>
      <c r="L87" s="15">
        <f t="shared" si="12"/>
        <v>2.3364485981308412</v>
      </c>
      <c r="M87" s="15">
        <f t="shared" si="17"/>
        <v>16.433021806853581</v>
      </c>
      <c r="N87" s="15">
        <f t="shared" si="13"/>
        <v>7.0333333333333323</v>
      </c>
      <c r="O87" s="27">
        <v>1.485095522168274</v>
      </c>
      <c r="P87" s="34">
        <f t="shared" si="14"/>
        <v>11.065296178969678</v>
      </c>
      <c r="Q87" s="14">
        <v>5</v>
      </c>
      <c r="R87" s="15">
        <v>0.7435791282612092</v>
      </c>
      <c r="S87" s="15"/>
    </row>
    <row r="88" spans="1:19" s="1" customFormat="1" x14ac:dyDescent="0.25">
      <c r="A88" s="5"/>
      <c r="B88" s="5"/>
      <c r="C88" s="7"/>
      <c r="D88" s="5"/>
      <c r="E88" s="5"/>
      <c r="F88" s="5"/>
      <c r="G88" s="5">
        <f t="shared" si="15"/>
        <v>184</v>
      </c>
      <c r="H88" s="5">
        <v>38</v>
      </c>
      <c r="I88" s="5">
        <v>1070</v>
      </c>
      <c r="J88" s="28">
        <v>1.0999999999999999E-2</v>
      </c>
      <c r="K88" s="28">
        <v>0.10199999999999999</v>
      </c>
      <c r="L88" s="15">
        <f t="shared" si="12"/>
        <v>0.73431241655540724</v>
      </c>
      <c r="M88" s="15">
        <f t="shared" si="17"/>
        <v>4.8286604361370715</v>
      </c>
      <c r="N88" s="15">
        <f t="shared" si="13"/>
        <v>6.5757575757575752</v>
      </c>
      <c r="O88" s="27"/>
      <c r="P88" s="34"/>
      <c r="Q88" s="14">
        <v>1</v>
      </c>
      <c r="R88" s="15">
        <v>2.4277456647398842E-2</v>
      </c>
      <c r="S88" s="15"/>
    </row>
    <row r="89" spans="1:19" s="1" customFormat="1" x14ac:dyDescent="0.25">
      <c r="A89" s="5"/>
      <c r="B89" s="5"/>
      <c r="C89" s="7"/>
      <c r="D89" s="5"/>
      <c r="E89" s="5"/>
      <c r="F89" s="5"/>
      <c r="G89" s="5">
        <f t="shared" si="15"/>
        <v>185</v>
      </c>
      <c r="H89" s="5">
        <v>57</v>
      </c>
      <c r="I89" s="5">
        <v>1070</v>
      </c>
      <c r="J89" s="28" t="s">
        <v>20</v>
      </c>
      <c r="K89" s="28">
        <v>5.6000000000000001E-2</v>
      </c>
      <c r="L89" s="15"/>
      <c r="M89" s="15">
        <f t="shared" si="17"/>
        <v>1.2461059190031152</v>
      </c>
      <c r="N89" s="15"/>
      <c r="O89" s="27">
        <v>1.3157030421762204</v>
      </c>
      <c r="P89" s="34">
        <f t="shared" si="14"/>
        <v>0.94710271167421711</v>
      </c>
      <c r="Q89" s="14">
        <v>0.1</v>
      </c>
      <c r="R89" s="15">
        <v>4.9211060771754407E-4</v>
      </c>
      <c r="S89" s="15"/>
    </row>
    <row r="90" spans="1:19" s="1" customFormat="1" x14ac:dyDescent="0.25">
      <c r="A90" s="5"/>
      <c r="B90" s="5"/>
      <c r="C90" s="7"/>
      <c r="D90" s="5"/>
      <c r="E90" s="5"/>
      <c r="F90" s="5"/>
      <c r="G90" s="5">
        <f t="shared" si="15"/>
        <v>186</v>
      </c>
      <c r="H90" s="5">
        <v>80</v>
      </c>
      <c r="I90" s="5">
        <v>1070</v>
      </c>
      <c r="J90" s="28">
        <v>1.0999999999999999E-2</v>
      </c>
      <c r="K90" s="28">
        <v>9.6000000000000002E-2</v>
      </c>
      <c r="L90" s="15">
        <f t="shared" si="12"/>
        <v>0.73431241655540724</v>
      </c>
      <c r="M90" s="15">
        <f t="shared" si="17"/>
        <v>4.361370716510903</v>
      </c>
      <c r="N90" s="15">
        <f t="shared" si="13"/>
        <v>5.9393939393939386</v>
      </c>
      <c r="O90" s="27">
        <v>1.8732540379340272</v>
      </c>
      <c r="P90" s="34">
        <f t="shared" si="14"/>
        <v>2.3282323850325009</v>
      </c>
      <c r="Q90" s="14"/>
      <c r="R90" s="15"/>
      <c r="S90" s="15"/>
    </row>
    <row r="91" spans="1:19" s="1" customFormat="1" x14ac:dyDescent="0.25">
      <c r="A91" s="5"/>
      <c r="B91" s="5"/>
      <c r="C91" s="7"/>
      <c r="D91" s="5"/>
      <c r="E91" s="5"/>
      <c r="F91" s="5"/>
      <c r="G91" s="5">
        <f t="shared" si="15"/>
        <v>187</v>
      </c>
      <c r="H91" s="5">
        <v>100</v>
      </c>
      <c r="I91" s="5">
        <v>1070</v>
      </c>
      <c r="J91" s="28" t="s">
        <v>20</v>
      </c>
      <c r="K91" s="28">
        <v>5.1999999999999998E-2</v>
      </c>
      <c r="L91" s="15"/>
      <c r="M91" s="15">
        <f t="shared" si="17"/>
        <v>0.93457943925233622</v>
      </c>
      <c r="N91" s="15"/>
      <c r="O91" s="27"/>
      <c r="P91" s="34"/>
      <c r="Q91" s="14"/>
      <c r="R91" s="15"/>
      <c r="S91" s="15"/>
    </row>
    <row r="92" spans="1:19" s="1" customFormat="1" x14ac:dyDescent="0.25">
      <c r="A92" s="5"/>
      <c r="B92" s="5"/>
      <c r="C92" s="7"/>
      <c r="D92" s="5"/>
      <c r="E92" s="5"/>
      <c r="F92" s="5"/>
      <c r="G92" s="5">
        <f t="shared" si="15"/>
        <v>188</v>
      </c>
      <c r="H92" s="5">
        <v>100</v>
      </c>
      <c r="I92" s="5" t="s">
        <v>22</v>
      </c>
      <c r="J92" s="28" t="s">
        <v>20</v>
      </c>
      <c r="K92" s="28">
        <v>0.04</v>
      </c>
      <c r="L92" s="15"/>
      <c r="M92" s="15"/>
      <c r="N92" s="15"/>
      <c r="O92" s="27"/>
      <c r="P92" s="34"/>
      <c r="Q92" s="14"/>
      <c r="R92" s="15"/>
      <c r="S92" s="15"/>
    </row>
    <row r="93" spans="1:19" s="1" customFormat="1" x14ac:dyDescent="0.25">
      <c r="A93" s="5">
        <v>13</v>
      </c>
      <c r="B93" s="5" t="s">
        <v>41</v>
      </c>
      <c r="C93" s="7">
        <v>43652</v>
      </c>
      <c r="D93" s="5">
        <v>1427</v>
      </c>
      <c r="E93" s="5">
        <v>39.815382999999997</v>
      </c>
      <c r="F93" s="5">
        <v>-70.829609000000005</v>
      </c>
      <c r="G93" s="5">
        <f t="shared" si="15"/>
        <v>189</v>
      </c>
      <c r="H93" s="5">
        <v>0</v>
      </c>
      <c r="I93" s="5">
        <v>1070</v>
      </c>
      <c r="J93" s="28">
        <v>1.7000000000000001E-2</v>
      </c>
      <c r="K93" s="28">
        <v>0.13300000000000001</v>
      </c>
      <c r="L93" s="15">
        <f t="shared" si="12"/>
        <v>1.1348464619492658</v>
      </c>
      <c r="M93" s="15">
        <f>1000*(K93-K$102)*1000/(12*I93)</f>
        <v>8.0218068535825555</v>
      </c>
      <c r="N93" s="15">
        <f t="shared" si="13"/>
        <v>7.0686274509803928</v>
      </c>
      <c r="O93" s="27">
        <v>1.8044319156733644</v>
      </c>
      <c r="P93" s="34">
        <f t="shared" si="14"/>
        <v>4.4456134830606997</v>
      </c>
      <c r="Q93" s="14">
        <v>100</v>
      </c>
      <c r="R93" s="15">
        <v>0.72879858657243812</v>
      </c>
      <c r="S93" s="19">
        <v>362.5025822234303</v>
      </c>
    </row>
    <row r="94" spans="1:19" s="1" customFormat="1" x14ac:dyDescent="0.25">
      <c r="A94" s="5"/>
      <c r="B94" s="5"/>
      <c r="C94" s="7"/>
      <c r="D94" s="5"/>
      <c r="E94" s="5"/>
      <c r="F94" s="5"/>
      <c r="G94" s="5">
        <f t="shared" si="15"/>
        <v>190</v>
      </c>
      <c r="H94" s="5">
        <v>6</v>
      </c>
      <c r="I94" s="5">
        <v>1070</v>
      </c>
      <c r="J94" s="28">
        <v>2.8000000000000001E-2</v>
      </c>
      <c r="K94" s="28">
        <v>0.17299999999999999</v>
      </c>
      <c r="L94" s="15">
        <f t="shared" si="12"/>
        <v>1.8691588785046729</v>
      </c>
      <c r="M94" s="15">
        <f t="shared" ref="M94:M101" si="18">1000*(K94-K$102)*1000/(12*I94)</f>
        <v>11.137071651090343</v>
      </c>
      <c r="N94" s="15">
        <f t="shared" si="13"/>
        <v>5.9583333333333339</v>
      </c>
      <c r="O94" s="27">
        <v>1.7323491653748546</v>
      </c>
      <c r="P94" s="34">
        <f t="shared" si="14"/>
        <v>6.428883895747683</v>
      </c>
      <c r="Q94" s="14">
        <v>50</v>
      </c>
      <c r="R94" s="15">
        <v>0.81380810002718129</v>
      </c>
      <c r="S94" s="15"/>
    </row>
    <row r="95" spans="1:19" s="1" customFormat="1" x14ac:dyDescent="0.25">
      <c r="A95" s="5"/>
      <c r="B95" s="5"/>
      <c r="C95" s="7"/>
      <c r="D95" s="5"/>
      <c r="E95" s="5"/>
      <c r="F95" s="5"/>
      <c r="G95" s="5">
        <f t="shared" si="15"/>
        <v>191</v>
      </c>
      <c r="H95" s="5">
        <v>12</v>
      </c>
      <c r="I95" s="5">
        <v>1070</v>
      </c>
      <c r="J95" s="28">
        <v>2.4E-2</v>
      </c>
      <c r="K95" s="28">
        <v>0.16200000000000001</v>
      </c>
      <c r="L95" s="15">
        <f t="shared" si="12"/>
        <v>1.6021361815754338</v>
      </c>
      <c r="M95" s="15">
        <f t="shared" si="18"/>
        <v>10.280373831775702</v>
      </c>
      <c r="N95" s="15">
        <f t="shared" si="13"/>
        <v>6.4166666666666679</v>
      </c>
      <c r="O95" s="27">
        <v>1.4782142311808379</v>
      </c>
      <c r="P95" s="34">
        <f t="shared" si="14"/>
        <v>6.9545899470629893</v>
      </c>
      <c r="Q95" s="14">
        <v>25</v>
      </c>
      <c r="R95" s="15">
        <v>0.51923076923076927</v>
      </c>
      <c r="S95" s="15"/>
    </row>
    <row r="96" spans="1:19" s="1" customFormat="1" x14ac:dyDescent="0.25">
      <c r="A96" s="5"/>
      <c r="B96" s="5"/>
      <c r="C96" s="7"/>
      <c r="D96" s="5"/>
      <c r="E96" s="5"/>
      <c r="F96" s="5"/>
      <c r="G96" s="5">
        <f t="shared" si="15"/>
        <v>192</v>
      </c>
      <c r="H96" s="5">
        <v>17</v>
      </c>
      <c r="I96" s="5">
        <v>1070</v>
      </c>
      <c r="J96" s="28">
        <v>2.5000000000000001E-2</v>
      </c>
      <c r="K96" s="28">
        <v>0.16500000000000001</v>
      </c>
      <c r="L96" s="15">
        <f t="shared" si="12"/>
        <v>1.6688918558077437</v>
      </c>
      <c r="M96" s="15">
        <f t="shared" si="18"/>
        <v>10.514018691588785</v>
      </c>
      <c r="N96" s="15">
        <f t="shared" si="13"/>
        <v>6.3</v>
      </c>
      <c r="O96" s="27">
        <v>1.2709601233031076</v>
      </c>
      <c r="P96" s="34">
        <f t="shared" si="14"/>
        <v>8.2725008431136491</v>
      </c>
      <c r="Q96" s="14">
        <v>15</v>
      </c>
      <c r="R96" s="15">
        <v>0.46113074204946997</v>
      </c>
      <c r="S96" s="15"/>
    </row>
    <row r="97" spans="1:19" s="1" customFormat="1" x14ac:dyDescent="0.25">
      <c r="A97" s="5"/>
      <c r="B97" s="5"/>
      <c r="C97" s="7"/>
      <c r="D97" s="5"/>
      <c r="E97" s="5"/>
      <c r="F97" s="5"/>
      <c r="G97" s="5">
        <f t="shared" si="15"/>
        <v>193</v>
      </c>
      <c r="H97" s="5">
        <v>26</v>
      </c>
      <c r="I97" s="5">
        <v>1070</v>
      </c>
      <c r="J97" s="28">
        <v>2.3E-2</v>
      </c>
      <c r="K97" s="28">
        <v>0.14599999999999999</v>
      </c>
      <c r="L97" s="15">
        <f t="shared" si="12"/>
        <v>1.5353805073431241</v>
      </c>
      <c r="M97" s="15">
        <f t="shared" si="18"/>
        <v>9.0342679127725845</v>
      </c>
      <c r="N97" s="15">
        <f t="shared" si="13"/>
        <v>5.8840579710144922</v>
      </c>
      <c r="O97" s="27">
        <v>1.794447134061901</v>
      </c>
      <c r="P97" s="34">
        <f t="shared" si="14"/>
        <v>5.0345689997133896</v>
      </c>
      <c r="Q97" s="14">
        <v>5</v>
      </c>
      <c r="R97" s="15">
        <v>0.15534112530578958</v>
      </c>
      <c r="S97" s="15"/>
    </row>
    <row r="98" spans="1:19" s="1" customFormat="1" x14ac:dyDescent="0.25">
      <c r="A98" s="5"/>
      <c r="B98" s="5"/>
      <c r="C98" s="7"/>
      <c r="D98" s="5"/>
      <c r="E98" s="5"/>
      <c r="F98" s="5"/>
      <c r="G98" s="5">
        <f t="shared" si="15"/>
        <v>194</v>
      </c>
      <c r="H98" s="5">
        <v>40</v>
      </c>
      <c r="I98" s="5">
        <v>1070</v>
      </c>
      <c r="J98" s="28">
        <v>8.0000000000000002E-3</v>
      </c>
      <c r="K98" s="28">
        <v>8.8999999999999996E-2</v>
      </c>
      <c r="L98" s="15">
        <f t="shared" si="12"/>
        <v>0.53404539385847793</v>
      </c>
      <c r="M98" s="15">
        <f t="shared" si="18"/>
        <v>4.5950155763239877</v>
      </c>
      <c r="N98" s="15">
        <f t="shared" si="13"/>
        <v>8.6041666666666679</v>
      </c>
      <c r="O98" s="27">
        <v>0.80761204763012195</v>
      </c>
      <c r="P98" s="34">
        <f t="shared" si="14"/>
        <v>5.6896322805085964</v>
      </c>
      <c r="Q98" s="14">
        <v>1</v>
      </c>
      <c r="R98" s="15">
        <v>9.5814079913019851E-3</v>
      </c>
      <c r="S98" s="15"/>
    </row>
    <row r="99" spans="1:19" s="1" customFormat="1" x14ac:dyDescent="0.25">
      <c r="A99" s="5"/>
      <c r="B99" s="5"/>
      <c r="C99" s="7"/>
      <c r="D99" s="5"/>
      <c r="E99" s="5"/>
      <c r="F99" s="5"/>
      <c r="G99" s="5">
        <f t="shared" si="15"/>
        <v>195</v>
      </c>
      <c r="H99" s="5">
        <v>60</v>
      </c>
      <c r="I99" s="5">
        <v>1070</v>
      </c>
      <c r="J99" s="28">
        <v>3.0000000000000001E-3</v>
      </c>
      <c r="K99" s="28">
        <v>5.5E-2</v>
      </c>
      <c r="L99" s="15">
        <f t="shared" si="12"/>
        <v>0.20026702269692923</v>
      </c>
      <c r="M99" s="15">
        <f t="shared" si="18"/>
        <v>1.9470404984423677</v>
      </c>
      <c r="N99" s="15">
        <f t="shared" si="13"/>
        <v>9.7222222222222232</v>
      </c>
      <c r="O99" s="27">
        <v>0.7268307146042382</v>
      </c>
      <c r="P99" s="34">
        <f t="shared" si="14"/>
        <v>2.678808778055751</v>
      </c>
      <c r="Q99" s="14">
        <v>0.1</v>
      </c>
      <c r="R99" s="15">
        <v>2.0385974449578691E-4</v>
      </c>
      <c r="S99" s="15"/>
    </row>
    <row r="100" spans="1:19" s="1" customFormat="1" x14ac:dyDescent="0.25">
      <c r="A100" s="5"/>
      <c r="B100" s="5"/>
      <c r="C100" s="7"/>
      <c r="D100" s="5"/>
      <c r="E100" s="5"/>
      <c r="F100" s="5"/>
      <c r="G100" s="5">
        <f t="shared" si="15"/>
        <v>196</v>
      </c>
      <c r="H100" s="5">
        <v>80</v>
      </c>
      <c r="I100" s="5">
        <v>1070</v>
      </c>
      <c r="J100" s="28" t="s">
        <v>20</v>
      </c>
      <c r="K100" s="28">
        <v>6.2E-2</v>
      </c>
      <c r="L100" s="15"/>
      <c r="M100" s="15">
        <f t="shared" si="18"/>
        <v>2.4922118380062304</v>
      </c>
      <c r="N100" s="15"/>
      <c r="O100" s="27">
        <v>0.50800953959731932</v>
      </c>
      <c r="P100" s="34">
        <f t="shared" si="14"/>
        <v>4.9058366895663337</v>
      </c>
      <c r="Q100" s="14"/>
      <c r="R100" s="15"/>
      <c r="S100" s="15"/>
    </row>
    <row r="101" spans="1:19" s="1" customFormat="1" x14ac:dyDescent="0.25">
      <c r="A101" s="5"/>
      <c r="B101" s="5"/>
      <c r="C101" s="7"/>
      <c r="D101" s="5"/>
      <c r="E101" s="5"/>
      <c r="F101" s="5"/>
      <c r="G101" s="5">
        <f t="shared" si="15"/>
        <v>197</v>
      </c>
      <c r="H101" s="5">
        <v>100</v>
      </c>
      <c r="I101" s="5">
        <v>1070</v>
      </c>
      <c r="J101" s="28" t="s">
        <v>20</v>
      </c>
      <c r="K101" s="28">
        <v>5.1999999999999998E-2</v>
      </c>
      <c r="L101" s="15"/>
      <c r="M101" s="15">
        <f t="shared" si="18"/>
        <v>1.7133956386292835</v>
      </c>
      <c r="N101" s="15"/>
      <c r="O101" s="27">
        <v>0.39604341393834736</v>
      </c>
      <c r="P101" s="34">
        <f t="shared" si="14"/>
        <v>4.3262823678618485</v>
      </c>
      <c r="Q101" s="14"/>
      <c r="R101" s="15"/>
      <c r="S101" s="15"/>
    </row>
    <row r="102" spans="1:19" s="1" customFormat="1" x14ac:dyDescent="0.25">
      <c r="A102" s="5"/>
      <c r="B102" s="5"/>
      <c r="C102" s="7"/>
      <c r="D102" s="5"/>
      <c r="E102" s="5"/>
      <c r="F102" s="5"/>
      <c r="G102" s="5">
        <f t="shared" si="15"/>
        <v>198</v>
      </c>
      <c r="H102" s="5">
        <v>100</v>
      </c>
      <c r="I102" s="5" t="s">
        <v>22</v>
      </c>
      <c r="J102" s="28" t="s">
        <v>20</v>
      </c>
      <c r="K102" s="28">
        <v>0.03</v>
      </c>
      <c r="L102" s="15"/>
      <c r="M102" s="15"/>
      <c r="N102" s="15"/>
      <c r="O102" s="27"/>
      <c r="P102" s="34"/>
      <c r="Q102" s="14"/>
      <c r="R102" s="15"/>
      <c r="S102" s="15"/>
    </row>
    <row r="103" spans="1:19" s="1" customFormat="1" x14ac:dyDescent="0.25">
      <c r="A103" s="5">
        <v>14</v>
      </c>
      <c r="B103" s="5" t="s">
        <v>42</v>
      </c>
      <c r="C103" s="7">
        <v>43652</v>
      </c>
      <c r="D103" s="5">
        <v>1544</v>
      </c>
      <c r="E103" s="5">
        <v>39.750154999999999</v>
      </c>
      <c r="F103" s="5">
        <v>-70.829383000000007</v>
      </c>
      <c r="G103" s="5">
        <f t="shared" si="15"/>
        <v>199</v>
      </c>
      <c r="H103" s="5">
        <v>0</v>
      </c>
      <c r="I103" s="5">
        <v>1070</v>
      </c>
      <c r="J103" s="28">
        <v>1.0999999999999999E-2</v>
      </c>
      <c r="K103" s="28">
        <v>0.10100000000000001</v>
      </c>
      <c r="L103" s="15">
        <f t="shared" si="12"/>
        <v>0.73431241655540724</v>
      </c>
      <c r="M103" s="15">
        <f>1000*(K103-K$113)*1000/(12*I103)</f>
        <v>6.3862928348909653</v>
      </c>
      <c r="N103" s="15">
        <f t="shared" si="13"/>
        <v>8.6969696969696955</v>
      </c>
      <c r="O103" s="27">
        <v>0.74111400413058492</v>
      </c>
      <c r="P103" s="34">
        <f t="shared" si="14"/>
        <v>8.6171530956061861</v>
      </c>
      <c r="Q103" s="14">
        <v>100</v>
      </c>
      <c r="R103" s="15">
        <v>0.71983103533177395</v>
      </c>
      <c r="S103" s="15">
        <v>388.4722085436415</v>
      </c>
    </row>
    <row r="104" spans="1:19" s="1" customFormat="1" x14ac:dyDescent="0.25">
      <c r="A104" s="5"/>
      <c r="B104" s="5"/>
      <c r="C104" s="7"/>
      <c r="D104" s="5"/>
      <c r="E104" s="5"/>
      <c r="F104" s="5"/>
      <c r="G104" s="5">
        <f t="shared" si="15"/>
        <v>200</v>
      </c>
      <c r="H104" s="5">
        <v>4</v>
      </c>
      <c r="I104" s="5">
        <v>1070</v>
      </c>
      <c r="J104" s="28">
        <v>1.7000000000000001E-2</v>
      </c>
      <c r="K104" s="28">
        <v>0.11700000000000001</v>
      </c>
      <c r="L104" s="15">
        <f t="shared" si="12"/>
        <v>1.1348464619492658</v>
      </c>
      <c r="M104" s="15">
        <f t="shared" ref="M104:M112" si="19">1000*(K104-K$113)*1000/(12*I104)</f>
        <v>7.6323987538940807</v>
      </c>
      <c r="N104" s="15">
        <f t="shared" si="13"/>
        <v>6.7254901960784306</v>
      </c>
      <c r="O104" s="27">
        <v>1.7597786720344215</v>
      </c>
      <c r="P104" s="34">
        <f t="shared" si="14"/>
        <v>4.3371356155092613</v>
      </c>
      <c r="Q104" s="14">
        <v>50</v>
      </c>
      <c r="R104" s="15">
        <v>0.40378400837129141</v>
      </c>
      <c r="S104" s="15"/>
    </row>
    <row r="105" spans="1:19" s="1" customFormat="1" x14ac:dyDescent="0.25">
      <c r="A105" s="5"/>
      <c r="B105" s="5"/>
      <c r="C105" s="7"/>
      <c r="D105" s="5"/>
      <c r="E105" s="5"/>
      <c r="F105" s="5"/>
      <c r="G105" s="5">
        <f t="shared" si="15"/>
        <v>201</v>
      </c>
      <c r="H105" s="5">
        <v>9</v>
      </c>
      <c r="I105" s="5">
        <v>1070</v>
      </c>
      <c r="J105" s="28">
        <v>2.1999999999999999E-2</v>
      </c>
      <c r="K105" s="28">
        <v>0.14000000000000001</v>
      </c>
      <c r="L105" s="15">
        <f t="shared" si="12"/>
        <v>1.4686248331108145</v>
      </c>
      <c r="M105" s="15">
        <f t="shared" si="19"/>
        <v>9.4236760124610601</v>
      </c>
      <c r="N105" s="15">
        <f t="shared" si="13"/>
        <v>6.416666666666667</v>
      </c>
      <c r="O105" s="27">
        <v>1.6937996038498844</v>
      </c>
      <c r="P105" s="34">
        <f t="shared" si="14"/>
        <v>5.5636310169406844</v>
      </c>
      <c r="Q105" s="14">
        <v>25</v>
      </c>
      <c r="R105" s="15">
        <v>0.62773144158562111</v>
      </c>
      <c r="S105" s="15"/>
    </row>
    <row r="106" spans="1:19" s="1" customFormat="1" x14ac:dyDescent="0.25">
      <c r="A106" s="5"/>
      <c r="B106" s="5"/>
      <c r="C106" s="7"/>
      <c r="D106" s="5"/>
      <c r="E106" s="5"/>
      <c r="F106" s="5"/>
      <c r="G106" s="5">
        <f t="shared" si="15"/>
        <v>202</v>
      </c>
      <c r="H106" s="5">
        <v>12</v>
      </c>
      <c r="I106" s="5">
        <v>1070</v>
      </c>
      <c r="J106" s="28">
        <v>2.7E-2</v>
      </c>
      <c r="K106" s="28">
        <v>0.193</v>
      </c>
      <c r="L106" s="15">
        <f t="shared" si="12"/>
        <v>1.8024032042723632</v>
      </c>
      <c r="M106" s="15">
        <f t="shared" si="19"/>
        <v>13.55140186915888</v>
      </c>
      <c r="N106" s="15">
        <f t="shared" si="13"/>
        <v>7.518518518518519</v>
      </c>
      <c r="O106" s="27">
        <v>1.3517430758545843</v>
      </c>
      <c r="P106" s="34">
        <f t="shared" si="14"/>
        <v>10.025131336878911</v>
      </c>
      <c r="Q106" s="14">
        <v>15</v>
      </c>
      <c r="R106" s="15">
        <v>0.39166564077311339</v>
      </c>
      <c r="S106" s="15"/>
    </row>
    <row r="107" spans="1:19" s="1" customFormat="1" x14ac:dyDescent="0.25">
      <c r="A107" s="5"/>
      <c r="B107" s="5"/>
      <c r="C107" s="7"/>
      <c r="D107" s="5"/>
      <c r="E107" s="5"/>
      <c r="F107" s="5"/>
      <c r="G107" s="5">
        <f t="shared" si="15"/>
        <v>203</v>
      </c>
      <c r="H107" s="5">
        <v>19</v>
      </c>
      <c r="I107" s="5">
        <v>1070</v>
      </c>
      <c r="J107" s="28">
        <v>6.5000000000000002E-2</v>
      </c>
      <c r="K107" s="28">
        <v>0.36599999999999999</v>
      </c>
      <c r="L107" s="15">
        <f t="shared" si="12"/>
        <v>4.3391188251001331</v>
      </c>
      <c r="M107" s="15">
        <f t="shared" si="19"/>
        <v>27.024922118380061</v>
      </c>
      <c r="N107" s="15">
        <f t="shared" si="13"/>
        <v>6.2282051282051283</v>
      </c>
      <c r="O107" s="27">
        <v>0.48645649077239544</v>
      </c>
      <c r="P107" s="34">
        <f t="shared" si="14"/>
        <v>55.554654179801155</v>
      </c>
      <c r="Q107" s="14">
        <v>5</v>
      </c>
      <c r="R107" s="15">
        <v>0.29795026468053676</v>
      </c>
      <c r="S107" s="15"/>
    </row>
    <row r="108" spans="1:19" s="1" customFormat="1" x14ac:dyDescent="0.25">
      <c r="A108" s="5"/>
      <c r="B108" s="5"/>
      <c r="C108" s="7"/>
      <c r="D108" s="5"/>
      <c r="E108" s="5"/>
      <c r="F108" s="5"/>
      <c r="G108" s="5">
        <f t="shared" si="15"/>
        <v>204</v>
      </c>
      <c r="H108" s="5">
        <v>29</v>
      </c>
      <c r="I108" s="5">
        <v>1070</v>
      </c>
      <c r="J108" s="28">
        <v>3.5000000000000003E-2</v>
      </c>
      <c r="K108" s="28">
        <v>0.23200000000000001</v>
      </c>
      <c r="L108" s="15">
        <f t="shared" si="12"/>
        <v>2.3364485981308412</v>
      </c>
      <c r="M108" s="15">
        <f t="shared" si="19"/>
        <v>16.588785046728976</v>
      </c>
      <c r="N108" s="15">
        <f t="shared" si="13"/>
        <v>7.1000000000000014</v>
      </c>
      <c r="O108" s="27">
        <v>0.56632674899868962</v>
      </c>
      <c r="P108" s="34">
        <f t="shared" si="14"/>
        <v>29.291897435639861</v>
      </c>
      <c r="Q108" s="14">
        <v>1</v>
      </c>
      <c r="R108" s="15">
        <v>0.17482764988304814</v>
      </c>
      <c r="S108" s="15"/>
    </row>
    <row r="109" spans="1:19" s="1" customFormat="1" x14ac:dyDescent="0.25">
      <c r="A109" s="5"/>
      <c r="B109" s="5"/>
      <c r="C109" s="7"/>
      <c r="D109" s="5"/>
      <c r="E109" s="5"/>
      <c r="F109" s="5"/>
      <c r="G109" s="5">
        <f t="shared" si="15"/>
        <v>205</v>
      </c>
      <c r="H109" s="5">
        <v>43</v>
      </c>
      <c r="I109" s="5">
        <v>1070</v>
      </c>
      <c r="J109" s="28">
        <v>8.0000000000000002E-3</v>
      </c>
      <c r="K109" s="28">
        <v>6.9000000000000006E-2</v>
      </c>
      <c r="L109" s="15">
        <f t="shared" si="12"/>
        <v>0.53404539385847793</v>
      </c>
      <c r="M109" s="15">
        <f t="shared" si="19"/>
        <v>3.8940809968847354</v>
      </c>
      <c r="N109" s="15">
        <f t="shared" si="13"/>
        <v>7.2916666666666679</v>
      </c>
      <c r="O109" s="27"/>
      <c r="P109" s="34"/>
      <c r="Q109" s="14">
        <v>0.1</v>
      </c>
      <c r="R109" s="15">
        <v>0</v>
      </c>
      <c r="S109" s="15"/>
    </row>
    <row r="110" spans="1:19" s="1" customFormat="1" x14ac:dyDescent="0.25">
      <c r="A110" s="5"/>
      <c r="B110" s="5"/>
      <c r="C110" s="7"/>
      <c r="D110" s="5"/>
      <c r="E110" s="5"/>
      <c r="F110" s="5"/>
      <c r="G110" s="5">
        <f t="shared" si="15"/>
        <v>206</v>
      </c>
      <c r="H110" s="5">
        <v>60</v>
      </c>
      <c r="I110" s="5">
        <v>1070</v>
      </c>
      <c r="J110" s="28">
        <v>5.0000000000000001E-3</v>
      </c>
      <c r="K110" s="28">
        <v>5.1999999999999998E-2</v>
      </c>
      <c r="L110" s="15">
        <f t="shared" si="12"/>
        <v>0.33377837116154874</v>
      </c>
      <c r="M110" s="15">
        <f t="shared" si="19"/>
        <v>2.5700934579439254</v>
      </c>
      <c r="N110" s="15">
        <f t="shared" si="13"/>
        <v>7.7</v>
      </c>
      <c r="O110" s="27"/>
      <c r="P110" s="34"/>
      <c r="Q110" s="14"/>
      <c r="R110" s="15"/>
      <c r="S110" s="15"/>
    </row>
    <row r="111" spans="1:19" s="1" customFormat="1" x14ac:dyDescent="0.25">
      <c r="A111" s="5"/>
      <c r="B111" s="5"/>
      <c r="C111" s="7"/>
      <c r="D111" s="5"/>
      <c r="E111" s="5"/>
      <c r="F111" s="5"/>
      <c r="G111" s="5">
        <f t="shared" si="15"/>
        <v>207</v>
      </c>
      <c r="H111" s="5">
        <v>80</v>
      </c>
      <c r="I111" s="5">
        <v>1070</v>
      </c>
      <c r="J111" s="28">
        <v>5.0000000000000001E-3</v>
      </c>
      <c r="K111" s="28">
        <v>3.9E-2</v>
      </c>
      <c r="L111" s="15">
        <f t="shared" si="12"/>
        <v>0.33377837116154874</v>
      </c>
      <c r="M111" s="15">
        <f t="shared" si="19"/>
        <v>1.557632398753894</v>
      </c>
      <c r="N111" s="15">
        <f t="shared" si="13"/>
        <v>4.6666666666666661</v>
      </c>
      <c r="O111" s="27">
        <v>0.49126583677091257</v>
      </c>
      <c r="P111" s="34">
        <f t="shared" si="14"/>
        <v>3.1706507600695431</v>
      </c>
      <c r="Q111" s="14"/>
      <c r="R111" s="15"/>
      <c r="S111" s="15"/>
    </row>
    <row r="112" spans="1:19" s="1" customFormat="1" x14ac:dyDescent="0.25">
      <c r="A112" s="5"/>
      <c r="B112" s="5"/>
      <c r="C112" s="7"/>
      <c r="D112" s="5"/>
      <c r="E112" s="5"/>
      <c r="F112" s="5"/>
      <c r="G112" s="5">
        <f t="shared" si="15"/>
        <v>208</v>
      </c>
      <c r="H112" s="5">
        <v>100</v>
      </c>
      <c r="I112" s="5">
        <v>1070</v>
      </c>
      <c r="J112" s="28" t="s">
        <v>20</v>
      </c>
      <c r="K112" s="28">
        <v>3.5000000000000003E-2</v>
      </c>
      <c r="L112" s="15"/>
      <c r="M112" s="15">
        <f t="shared" si="19"/>
        <v>1.2461059190031156</v>
      </c>
      <c r="N112" s="15"/>
      <c r="O112" s="27">
        <v>0.99357172864253351</v>
      </c>
      <c r="P112" s="34">
        <f t="shared" si="14"/>
        <v>1.2541680515664497</v>
      </c>
      <c r="Q112" s="14"/>
      <c r="R112" s="15"/>
      <c r="S112" s="15"/>
    </row>
    <row r="113" spans="1:19" s="1" customFormat="1" x14ac:dyDescent="0.25">
      <c r="A113" s="5"/>
      <c r="B113" s="5"/>
      <c r="C113" s="7"/>
      <c r="D113" s="5"/>
      <c r="E113" s="5"/>
      <c r="F113" s="5"/>
      <c r="G113" s="5">
        <f t="shared" si="15"/>
        <v>209</v>
      </c>
      <c r="H113" s="5">
        <v>100</v>
      </c>
      <c r="I113" s="5" t="s">
        <v>22</v>
      </c>
      <c r="J113" s="28" t="s">
        <v>20</v>
      </c>
      <c r="K113" s="28">
        <v>1.9E-2</v>
      </c>
      <c r="L113" s="15"/>
      <c r="M113" s="15"/>
      <c r="N113" s="15"/>
      <c r="O113" s="27"/>
      <c r="P113" s="34"/>
      <c r="Q113" s="14"/>
      <c r="R113" s="15"/>
      <c r="S113" s="15"/>
    </row>
    <row r="114" spans="1:19" s="1" customFormat="1" x14ac:dyDescent="0.25">
      <c r="A114" s="5">
        <v>15</v>
      </c>
      <c r="B114" s="5" t="s">
        <v>43</v>
      </c>
      <c r="C114" s="7">
        <v>43652</v>
      </c>
      <c r="D114" s="5">
        <v>1705</v>
      </c>
      <c r="E114" s="5">
        <v>39.684260999999999</v>
      </c>
      <c r="F114" s="5">
        <v>-70.829452000000003</v>
      </c>
      <c r="G114" s="5">
        <f t="shared" si="15"/>
        <v>210</v>
      </c>
      <c r="H114" s="5">
        <v>0</v>
      </c>
      <c r="I114" s="5">
        <v>1070</v>
      </c>
      <c r="J114" s="28">
        <v>1.4999999999999999E-2</v>
      </c>
      <c r="K114" s="28">
        <v>0.12</v>
      </c>
      <c r="L114" s="15">
        <f t="shared" si="12"/>
        <v>1.0013351134846462</v>
      </c>
      <c r="M114" s="15">
        <f>1000*(K114-K$122)*1000/(12*I114)</f>
        <v>7.6323987538940807</v>
      </c>
      <c r="N114" s="15">
        <f t="shared" si="13"/>
        <v>7.6222222222222218</v>
      </c>
      <c r="O114" s="27"/>
      <c r="P114" s="34"/>
      <c r="Q114" s="14"/>
      <c r="R114" s="15"/>
      <c r="S114" s="15"/>
    </row>
    <row r="115" spans="1:19" s="1" customFormat="1" x14ac:dyDescent="0.25">
      <c r="A115" s="5"/>
      <c r="B115" s="5"/>
      <c r="C115" s="7"/>
      <c r="D115" s="5"/>
      <c r="E115" s="5"/>
      <c r="F115" s="5"/>
      <c r="G115" s="5">
        <f t="shared" si="15"/>
        <v>211</v>
      </c>
      <c r="H115" s="5">
        <v>10</v>
      </c>
      <c r="I115" s="5">
        <v>1070</v>
      </c>
      <c r="J115" s="28">
        <v>1.9E-2</v>
      </c>
      <c r="K115" s="28">
        <v>0.13900000000000001</v>
      </c>
      <c r="L115" s="15">
        <f t="shared" si="12"/>
        <v>1.2683578104138853</v>
      </c>
      <c r="M115" s="15">
        <f t="shared" ref="M115:M121" si="20">1000*(K115-K$122)*1000/(12*I115)</f>
        <v>9.1121495327102817</v>
      </c>
      <c r="N115" s="15">
        <f t="shared" si="13"/>
        <v>7.1842105263157903</v>
      </c>
      <c r="O115" s="27"/>
      <c r="P115" s="34"/>
      <c r="Q115" s="14"/>
      <c r="R115" s="15"/>
      <c r="S115" s="15"/>
    </row>
    <row r="116" spans="1:19" s="1" customFormat="1" x14ac:dyDescent="0.25">
      <c r="A116" s="5"/>
      <c r="B116" s="5"/>
      <c r="C116" s="7"/>
      <c r="D116" s="5"/>
      <c r="E116" s="5"/>
      <c r="F116" s="5"/>
      <c r="G116" s="5">
        <f t="shared" si="15"/>
        <v>212</v>
      </c>
      <c r="H116" s="5">
        <v>20</v>
      </c>
      <c r="I116" s="5">
        <v>1070</v>
      </c>
      <c r="J116" s="28">
        <v>2.1999999999999999E-2</v>
      </c>
      <c r="K116" s="28">
        <v>0.153</v>
      </c>
      <c r="L116" s="15">
        <f t="shared" si="12"/>
        <v>1.4686248331108145</v>
      </c>
      <c r="M116" s="15">
        <f t="shared" si="20"/>
        <v>10.202492211838006</v>
      </c>
      <c r="N116" s="15">
        <f t="shared" si="13"/>
        <v>6.9469696969696964</v>
      </c>
      <c r="O116" s="27">
        <v>1.4734839401614959</v>
      </c>
      <c r="P116" s="34">
        <f t="shared" si="14"/>
        <v>6.9240606794260673</v>
      </c>
      <c r="Q116" s="14"/>
      <c r="R116" s="15"/>
      <c r="S116" s="15"/>
    </row>
    <row r="117" spans="1:19" s="1" customFormat="1" x14ac:dyDescent="0.25">
      <c r="A117" s="5"/>
      <c r="B117" s="5"/>
      <c r="C117" s="7"/>
      <c r="D117" s="5"/>
      <c r="E117" s="5"/>
      <c r="F117" s="5"/>
      <c r="G117" s="5">
        <f t="shared" si="15"/>
        <v>213</v>
      </c>
      <c r="H117" s="5">
        <v>30</v>
      </c>
      <c r="I117" s="5">
        <v>1070</v>
      </c>
      <c r="J117" s="28">
        <v>2.8000000000000001E-2</v>
      </c>
      <c r="K117" s="28">
        <v>0.17</v>
      </c>
      <c r="L117" s="15">
        <f t="shared" si="12"/>
        <v>1.8691588785046729</v>
      </c>
      <c r="M117" s="15">
        <f t="shared" si="20"/>
        <v>11.526479750778819</v>
      </c>
      <c r="N117" s="15">
        <f t="shared" si="13"/>
        <v>6.1666666666666679</v>
      </c>
      <c r="O117" s="27">
        <v>1.4720510033852752</v>
      </c>
      <c r="P117" s="34">
        <f t="shared" si="14"/>
        <v>7.8302176516108322</v>
      </c>
      <c r="Q117" s="14"/>
      <c r="R117" s="15"/>
      <c r="S117" s="15"/>
    </row>
    <row r="118" spans="1:19" s="1" customFormat="1" x14ac:dyDescent="0.25">
      <c r="A118" s="5"/>
      <c r="B118" s="5"/>
      <c r="C118" s="7"/>
      <c r="D118" s="5"/>
      <c r="E118" s="5"/>
      <c r="F118" s="5"/>
      <c r="G118" s="5">
        <f t="shared" si="15"/>
        <v>214</v>
      </c>
      <c r="H118" s="5">
        <v>40</v>
      </c>
      <c r="I118" s="5">
        <v>1070</v>
      </c>
      <c r="J118" s="28">
        <v>7.0000000000000001E-3</v>
      </c>
      <c r="K118" s="28">
        <v>7.6999999999999999E-2</v>
      </c>
      <c r="L118" s="15">
        <f t="shared" si="12"/>
        <v>0.46728971962616822</v>
      </c>
      <c r="M118" s="15">
        <f t="shared" si="20"/>
        <v>4.2834890965732084</v>
      </c>
      <c r="N118" s="15">
        <f t="shared" si="13"/>
        <v>9.1666666666666661</v>
      </c>
      <c r="O118" s="27"/>
      <c r="P118" s="34"/>
      <c r="Q118" s="14"/>
      <c r="R118" s="15"/>
      <c r="S118" s="15"/>
    </row>
    <row r="119" spans="1:19" s="1" customFormat="1" x14ac:dyDescent="0.25">
      <c r="A119" s="5"/>
      <c r="B119" s="5"/>
      <c r="C119" s="7"/>
      <c r="D119" s="5"/>
      <c r="E119" s="5"/>
      <c r="F119" s="5"/>
      <c r="G119" s="5">
        <f t="shared" si="15"/>
        <v>215</v>
      </c>
      <c r="H119" s="5">
        <v>60</v>
      </c>
      <c r="I119" s="5">
        <v>1070</v>
      </c>
      <c r="J119" s="28">
        <v>4.0000000000000001E-3</v>
      </c>
      <c r="K119" s="28">
        <v>5.5E-2</v>
      </c>
      <c r="L119" s="15">
        <f t="shared" si="12"/>
        <v>0.26702269692923897</v>
      </c>
      <c r="M119" s="15">
        <f t="shared" si="20"/>
        <v>2.5700934579439254</v>
      </c>
      <c r="N119" s="15">
        <f t="shared" si="13"/>
        <v>9.6250000000000018</v>
      </c>
      <c r="O119" s="27"/>
      <c r="P119" s="34"/>
      <c r="Q119" s="14"/>
      <c r="R119" s="15"/>
      <c r="S119" s="15"/>
    </row>
    <row r="120" spans="1:19" s="1" customFormat="1" x14ac:dyDescent="0.25">
      <c r="A120" s="5"/>
      <c r="B120" s="5"/>
      <c r="C120" s="7"/>
      <c r="D120" s="5"/>
      <c r="E120" s="5"/>
      <c r="F120" s="5"/>
      <c r="G120" s="5">
        <f t="shared" si="15"/>
        <v>216</v>
      </c>
      <c r="H120" s="5">
        <v>80</v>
      </c>
      <c r="I120" s="5">
        <v>1070</v>
      </c>
      <c r="J120" s="28">
        <v>6.0000000000000001E-3</v>
      </c>
      <c r="K120" s="28">
        <v>0.04</v>
      </c>
      <c r="L120" s="15">
        <f t="shared" si="12"/>
        <v>0.40053404539385845</v>
      </c>
      <c r="M120" s="15">
        <f t="shared" si="20"/>
        <v>1.4018691588785051</v>
      </c>
      <c r="N120" s="15">
        <f t="shared" si="13"/>
        <v>3.5000000000000013</v>
      </c>
      <c r="O120" s="27">
        <v>1.4083092296153925</v>
      </c>
      <c r="P120" s="34">
        <f t="shared" si="14"/>
        <v>0.99542709044188671</v>
      </c>
      <c r="Q120" s="14"/>
      <c r="R120" s="15"/>
      <c r="S120" s="15"/>
    </row>
    <row r="121" spans="1:19" s="1" customFormat="1" x14ac:dyDescent="0.25">
      <c r="A121" s="5"/>
      <c r="B121" s="5"/>
      <c r="C121" s="7"/>
      <c r="D121" s="5"/>
      <c r="E121" s="5"/>
      <c r="F121" s="5"/>
      <c r="G121" s="5">
        <f t="shared" si="15"/>
        <v>217</v>
      </c>
      <c r="H121" s="5">
        <v>100</v>
      </c>
      <c r="I121" s="5">
        <v>1070</v>
      </c>
      <c r="J121" s="28" t="s">
        <v>20</v>
      </c>
      <c r="K121" s="28">
        <v>3.9E-2</v>
      </c>
      <c r="L121" s="15"/>
      <c r="M121" s="15">
        <f t="shared" si="20"/>
        <v>1.32398753894081</v>
      </c>
      <c r="N121" s="15"/>
      <c r="O121" s="27">
        <v>0.19927297011146641</v>
      </c>
      <c r="P121" s="34">
        <f t="shared" si="14"/>
        <v>6.644089954599548</v>
      </c>
      <c r="Q121" s="14"/>
      <c r="R121" s="15"/>
      <c r="S121" s="15"/>
    </row>
    <row r="122" spans="1:19" s="1" customFormat="1" x14ac:dyDescent="0.25">
      <c r="A122" s="5"/>
      <c r="B122" s="5"/>
      <c r="C122" s="7"/>
      <c r="D122" s="5"/>
      <c r="E122" s="5"/>
      <c r="F122" s="5"/>
      <c r="G122" s="5">
        <f t="shared" si="15"/>
        <v>218</v>
      </c>
      <c r="H122" s="5">
        <v>100</v>
      </c>
      <c r="I122" s="5" t="s">
        <v>22</v>
      </c>
      <c r="J122" s="28" t="s">
        <v>20</v>
      </c>
      <c r="K122" s="28">
        <v>2.1999999999999999E-2</v>
      </c>
      <c r="L122" s="15"/>
      <c r="M122" s="15"/>
      <c r="N122" s="15"/>
      <c r="O122" s="27"/>
      <c r="P122" s="34"/>
      <c r="Q122" s="14"/>
      <c r="R122" s="15"/>
      <c r="S122" s="15"/>
    </row>
    <row r="123" spans="1:19" s="1" customFormat="1" x14ac:dyDescent="0.25">
      <c r="A123" s="5">
        <v>16</v>
      </c>
      <c r="B123" s="5" t="s">
        <v>44</v>
      </c>
      <c r="C123" s="7">
        <v>43652</v>
      </c>
      <c r="D123" s="5">
        <v>1834</v>
      </c>
      <c r="E123" s="5">
        <v>39.619602</v>
      </c>
      <c r="F123" s="5">
        <v>-70.829435000000004</v>
      </c>
      <c r="G123" s="5">
        <f t="shared" si="15"/>
        <v>219</v>
      </c>
      <c r="H123" s="5">
        <v>0</v>
      </c>
      <c r="I123" s="5">
        <v>1070</v>
      </c>
      <c r="J123" s="28">
        <v>1.4999999999999999E-2</v>
      </c>
      <c r="K123" s="28">
        <v>0.124</v>
      </c>
      <c r="L123" s="15">
        <f t="shared" si="12"/>
        <v>1.0013351134846462</v>
      </c>
      <c r="M123" s="15">
        <f>1000*(K123-K$131)*1000/(12*I123)</f>
        <v>8.2554517133956384</v>
      </c>
      <c r="N123" s="15">
        <f>M123/L123</f>
        <v>8.2444444444444436</v>
      </c>
      <c r="O123" s="27"/>
      <c r="P123" s="34"/>
      <c r="Q123" s="14"/>
      <c r="R123" s="15"/>
      <c r="S123" s="15"/>
    </row>
    <row r="124" spans="1:19" s="1" customFormat="1" x14ac:dyDescent="0.25">
      <c r="A124" s="5"/>
      <c r="B124" s="5"/>
      <c r="C124" s="7"/>
      <c r="D124" s="5"/>
      <c r="E124" s="5"/>
      <c r="F124" s="5"/>
      <c r="G124" s="5">
        <f t="shared" si="15"/>
        <v>220</v>
      </c>
      <c r="H124" s="5">
        <v>10</v>
      </c>
      <c r="I124" s="5">
        <v>1070</v>
      </c>
      <c r="J124" s="28">
        <v>1.7000000000000001E-2</v>
      </c>
      <c r="K124" s="28">
        <v>0.14699999999999999</v>
      </c>
      <c r="L124" s="15">
        <f t="shared" si="12"/>
        <v>1.1348464619492658</v>
      </c>
      <c r="M124" s="15">
        <f t="shared" ref="M124:M130" si="21">1000*(K124-K$131)*1000/(12*I124)</f>
        <v>10.046728971962617</v>
      </c>
      <c r="N124" s="15">
        <f t="shared" si="13"/>
        <v>8.852941176470587</v>
      </c>
      <c r="O124" s="27">
        <v>1.6351573753500204</v>
      </c>
      <c r="P124" s="34">
        <f t="shared" si="14"/>
        <v>6.144196958297071</v>
      </c>
      <c r="Q124" s="14"/>
      <c r="R124" s="15"/>
      <c r="S124" s="15"/>
    </row>
    <row r="125" spans="1:19" s="1" customFormat="1" x14ac:dyDescent="0.25">
      <c r="A125" s="5"/>
      <c r="B125" s="5"/>
      <c r="C125" s="7"/>
      <c r="D125" s="5"/>
      <c r="E125" s="5"/>
      <c r="F125" s="5"/>
      <c r="G125" s="5">
        <f t="shared" si="15"/>
        <v>221</v>
      </c>
      <c r="H125" s="5">
        <v>20</v>
      </c>
      <c r="I125" s="5">
        <v>1070</v>
      </c>
      <c r="J125" s="28">
        <v>0.02</v>
      </c>
      <c r="K125" s="28">
        <v>0.154</v>
      </c>
      <c r="L125" s="15">
        <f t="shared" si="12"/>
        <v>1.3351134846461949</v>
      </c>
      <c r="M125" s="15">
        <f t="shared" si="21"/>
        <v>10.59190031152648</v>
      </c>
      <c r="N125" s="15">
        <f t="shared" si="13"/>
        <v>7.9333333333333336</v>
      </c>
      <c r="O125" s="27"/>
      <c r="P125" s="36"/>
      <c r="Q125" s="14"/>
      <c r="R125" s="15"/>
      <c r="S125" s="15"/>
    </row>
    <row r="126" spans="1:19" s="1" customFormat="1" x14ac:dyDescent="0.25">
      <c r="A126" s="5"/>
      <c r="B126" s="5"/>
      <c r="C126" s="7"/>
      <c r="D126" s="5"/>
      <c r="E126" s="5"/>
      <c r="F126" s="5"/>
      <c r="G126" s="5">
        <f t="shared" si="15"/>
        <v>222</v>
      </c>
      <c r="H126" s="5">
        <v>32</v>
      </c>
      <c r="I126" s="5">
        <v>1070</v>
      </c>
      <c r="J126" s="28">
        <v>2.7E-2</v>
      </c>
      <c r="K126" s="28">
        <v>0.18</v>
      </c>
      <c r="L126" s="15">
        <f t="shared" si="12"/>
        <v>1.8024032042723632</v>
      </c>
      <c r="M126" s="15">
        <f t="shared" si="21"/>
        <v>12.616822429906541</v>
      </c>
      <c r="N126" s="15">
        <f t="shared" si="13"/>
        <v>6.9999999999999991</v>
      </c>
      <c r="O126" s="27"/>
      <c r="P126" s="34"/>
      <c r="Q126" s="14"/>
      <c r="R126" s="15"/>
      <c r="S126" s="15"/>
    </row>
    <row r="127" spans="1:19" s="1" customFormat="1" x14ac:dyDescent="0.25">
      <c r="A127" s="5"/>
      <c r="B127" s="5"/>
      <c r="C127" s="7"/>
      <c r="D127" s="5"/>
      <c r="E127" s="5"/>
      <c r="F127" s="5"/>
      <c r="G127" s="5">
        <f t="shared" si="15"/>
        <v>223</v>
      </c>
      <c r="H127" s="5">
        <v>40</v>
      </c>
      <c r="I127" s="5">
        <v>1070</v>
      </c>
      <c r="J127" s="28">
        <v>1.2999999999999999E-2</v>
      </c>
      <c r="K127" s="28">
        <v>9.5000000000000001E-2</v>
      </c>
      <c r="L127" s="15">
        <f t="shared" si="12"/>
        <v>0.86782376502002667</v>
      </c>
      <c r="M127" s="15">
        <f t="shared" si="21"/>
        <v>5.9968847352024923</v>
      </c>
      <c r="N127" s="15">
        <f t="shared" si="13"/>
        <v>6.9102564102564106</v>
      </c>
      <c r="O127" s="27">
        <v>2.3396288221600203</v>
      </c>
      <c r="P127" s="34">
        <f t="shared" si="14"/>
        <v>2.5631778333393824</v>
      </c>
      <c r="Q127" s="14"/>
      <c r="R127" s="15"/>
      <c r="S127" s="15"/>
    </row>
    <row r="128" spans="1:19" s="1" customFormat="1" x14ac:dyDescent="0.25">
      <c r="A128" s="5"/>
      <c r="B128" s="5"/>
      <c r="C128" s="7"/>
      <c r="D128" s="5"/>
      <c r="E128" s="5"/>
      <c r="F128" s="5"/>
      <c r="G128" s="5">
        <f t="shared" si="15"/>
        <v>224</v>
      </c>
      <c r="H128" s="5">
        <v>60</v>
      </c>
      <c r="I128" s="5">
        <v>1070</v>
      </c>
      <c r="J128" s="28" t="s">
        <v>20</v>
      </c>
      <c r="K128" s="28">
        <v>4.2000000000000003E-2</v>
      </c>
      <c r="L128" s="15"/>
      <c r="M128" s="15">
        <f t="shared" si="21"/>
        <v>1.8691588785046731</v>
      </c>
      <c r="N128" s="15"/>
      <c r="O128" s="27">
        <v>0.65080681430036114</v>
      </c>
      <c r="P128" s="34">
        <f t="shared" si="14"/>
        <v>2.872064086351156</v>
      </c>
      <c r="Q128" s="14"/>
      <c r="R128" s="15"/>
      <c r="S128" s="15"/>
    </row>
    <row r="129" spans="1:19" s="1" customFormat="1" x14ac:dyDescent="0.25">
      <c r="A129" s="5"/>
      <c r="B129" s="5"/>
      <c r="C129" s="7"/>
      <c r="D129" s="5"/>
      <c r="E129" s="5"/>
      <c r="F129" s="5"/>
      <c r="G129" s="5">
        <f t="shared" si="15"/>
        <v>225</v>
      </c>
      <c r="H129" s="5">
        <v>80</v>
      </c>
      <c r="I129" s="5">
        <v>1070</v>
      </c>
      <c r="J129" s="28">
        <v>4.0000000000000001E-3</v>
      </c>
      <c r="K129" s="28">
        <v>5.5E-2</v>
      </c>
      <c r="L129" s="15">
        <f t="shared" si="12"/>
        <v>0.26702269692923897</v>
      </c>
      <c r="M129" s="15">
        <f t="shared" si="21"/>
        <v>2.8816199376947047</v>
      </c>
      <c r="N129" s="15">
        <f t="shared" si="13"/>
        <v>10.79166666666667</v>
      </c>
      <c r="O129" s="27"/>
      <c r="P129" s="34"/>
      <c r="Q129" s="14"/>
      <c r="R129" s="15"/>
      <c r="S129" s="15"/>
    </row>
    <row r="130" spans="1:19" s="1" customFormat="1" x14ac:dyDescent="0.25">
      <c r="A130" s="5"/>
      <c r="B130" s="5"/>
      <c r="C130" s="7"/>
      <c r="D130" s="5"/>
      <c r="E130" s="5"/>
      <c r="F130" s="5"/>
      <c r="G130" s="5">
        <f t="shared" si="15"/>
        <v>226</v>
      </c>
      <c r="H130" s="5">
        <v>100</v>
      </c>
      <c r="I130" s="5">
        <v>1070</v>
      </c>
      <c r="J130" s="28" t="s">
        <v>20</v>
      </c>
      <c r="K130" s="28">
        <v>3.1E-2</v>
      </c>
      <c r="L130" s="15"/>
      <c r="M130" s="15">
        <f t="shared" si="21"/>
        <v>1.0124610591900314</v>
      </c>
      <c r="N130" s="15"/>
      <c r="O130" s="27"/>
      <c r="P130" s="34"/>
      <c r="Q130" s="14"/>
      <c r="R130" s="15"/>
      <c r="S130" s="15"/>
    </row>
    <row r="131" spans="1:19" s="1" customFormat="1" x14ac:dyDescent="0.25">
      <c r="A131" s="5"/>
      <c r="B131" s="5"/>
      <c r="C131" s="7"/>
      <c r="D131" s="5"/>
      <c r="E131" s="5"/>
      <c r="F131" s="5"/>
      <c r="G131" s="5">
        <f t="shared" si="15"/>
        <v>227</v>
      </c>
      <c r="H131" s="5">
        <v>100</v>
      </c>
      <c r="I131" s="5" t="s">
        <v>22</v>
      </c>
      <c r="J131" s="28" t="s">
        <v>20</v>
      </c>
      <c r="K131" s="28">
        <v>1.7999999999999999E-2</v>
      </c>
      <c r="L131" s="15"/>
      <c r="M131" s="15"/>
      <c r="N131" s="15"/>
      <c r="O131" s="27"/>
      <c r="P131" s="34"/>
      <c r="Q131" s="14"/>
      <c r="R131" s="15"/>
      <c r="S131" s="15"/>
    </row>
    <row r="132" spans="1:19" s="1" customFormat="1" x14ac:dyDescent="0.25">
      <c r="A132" s="5">
        <v>26</v>
      </c>
      <c r="B132" s="5" t="s">
        <v>39</v>
      </c>
      <c r="C132" s="7">
        <v>43653</v>
      </c>
      <c r="D132" s="5">
        <v>1056</v>
      </c>
      <c r="E132" s="5">
        <v>39.880063999999997</v>
      </c>
      <c r="F132" s="5">
        <v>-70.830044999999998</v>
      </c>
      <c r="G132" s="5">
        <f t="shared" si="15"/>
        <v>228</v>
      </c>
      <c r="H132" s="5">
        <v>0</v>
      </c>
      <c r="I132" s="5">
        <v>1070</v>
      </c>
      <c r="J132" s="28">
        <v>1.4E-2</v>
      </c>
      <c r="K132" s="28">
        <v>0.23400000000000001</v>
      </c>
      <c r="L132" s="15">
        <f t="shared" si="12"/>
        <v>0.93457943925233644</v>
      </c>
      <c r="M132" s="15">
        <f>1000*(K132-K$141)*1000/(12*I132)</f>
        <v>17.056074766355142</v>
      </c>
      <c r="N132" s="15">
        <f t="shared" si="13"/>
        <v>18.250000000000004</v>
      </c>
      <c r="O132" s="27">
        <v>2.9469501426723617</v>
      </c>
      <c r="P132" s="34">
        <f t="shared" si="14"/>
        <v>5.7877038770965781</v>
      </c>
      <c r="Q132" s="14">
        <v>100</v>
      </c>
      <c r="R132" s="15">
        <v>0.68383118646114671</v>
      </c>
      <c r="S132" s="15">
        <v>942.66190365490922</v>
      </c>
    </row>
    <row r="133" spans="1:19" s="1" customFormat="1" x14ac:dyDescent="0.25">
      <c r="A133" s="5"/>
      <c r="B133" s="5"/>
      <c r="C133" s="7"/>
      <c r="D133" s="5"/>
      <c r="E133" s="5"/>
      <c r="F133" s="5"/>
      <c r="G133" s="5">
        <f t="shared" si="15"/>
        <v>229</v>
      </c>
      <c r="H133" s="5">
        <v>6</v>
      </c>
      <c r="I133" s="5">
        <v>1070</v>
      </c>
      <c r="J133" s="28">
        <v>0.02</v>
      </c>
      <c r="K133" s="28">
        <v>0.155</v>
      </c>
      <c r="L133" s="15">
        <f t="shared" si="12"/>
        <v>1.3351134846461949</v>
      </c>
      <c r="M133" s="15">
        <f t="shared" ref="M133:M140" si="22">1000*(K133-K$141)*1000/(12*I133)</f>
        <v>10.903426791277258</v>
      </c>
      <c r="N133" s="15">
        <f t="shared" si="13"/>
        <v>8.1666666666666661</v>
      </c>
      <c r="O133" s="27">
        <v>1.5348307349810795</v>
      </c>
      <c r="P133" s="34">
        <f t="shared" si="14"/>
        <v>7.1039929959518755</v>
      </c>
      <c r="Q133" s="14">
        <v>50</v>
      </c>
      <c r="R133" s="15">
        <v>1.0819492830619577</v>
      </c>
      <c r="S133" s="15"/>
    </row>
    <row r="134" spans="1:19" s="1" customFormat="1" x14ac:dyDescent="0.25">
      <c r="A134" s="5"/>
      <c r="B134" s="5"/>
      <c r="C134" s="7"/>
      <c r="D134" s="5"/>
      <c r="E134" s="5"/>
      <c r="F134" s="5"/>
      <c r="G134" s="5">
        <f t="shared" si="15"/>
        <v>230</v>
      </c>
      <c r="H134" s="5">
        <v>11</v>
      </c>
      <c r="I134" s="5">
        <v>1070</v>
      </c>
      <c r="J134" s="28">
        <v>2.5999999999999999E-2</v>
      </c>
      <c r="K134" s="28">
        <v>0.187</v>
      </c>
      <c r="L134" s="15">
        <f t="shared" ref="L134:L165" si="23">1000*J134*1000/(14*I134)</f>
        <v>1.7356475300400533</v>
      </c>
      <c r="M134" s="15">
        <f t="shared" si="22"/>
        <v>13.395638629283489</v>
      </c>
      <c r="N134" s="15">
        <f t="shared" ref="N134:N160" si="24">M134/L134</f>
        <v>7.7179487179487181</v>
      </c>
      <c r="O134" s="27">
        <v>0.61457009255891581</v>
      </c>
      <c r="P134" s="34">
        <f t="shared" ref="P134:P197" si="25">M134/O134</f>
        <v>21.796762959140118</v>
      </c>
      <c r="Q134" s="14">
        <v>25</v>
      </c>
      <c r="R134" s="15">
        <v>1.7674154514393294</v>
      </c>
      <c r="S134" s="15"/>
    </row>
    <row r="135" spans="1:19" s="1" customFormat="1" x14ac:dyDescent="0.25">
      <c r="A135" s="5"/>
      <c r="B135" s="5"/>
      <c r="C135" s="7"/>
      <c r="D135" s="5"/>
      <c r="E135" s="5"/>
      <c r="F135" s="5"/>
      <c r="G135" s="5">
        <f t="shared" ref="G135:G163" si="26">G134+1</f>
        <v>231</v>
      </c>
      <c r="H135" s="5">
        <v>16</v>
      </c>
      <c r="I135" s="5">
        <v>1070</v>
      </c>
      <c r="J135" s="28">
        <v>3.3000000000000002E-2</v>
      </c>
      <c r="K135" s="28">
        <v>0.23699999999999999</v>
      </c>
      <c r="L135" s="15">
        <f t="shared" si="23"/>
        <v>2.2029372496662218</v>
      </c>
      <c r="M135" s="15">
        <f t="shared" si="22"/>
        <v>17.289719626168221</v>
      </c>
      <c r="N135" s="15">
        <f t="shared" si="24"/>
        <v>7.848484848484846</v>
      </c>
      <c r="O135" s="27">
        <v>3.4690495488289121</v>
      </c>
      <c r="P135" s="34">
        <f t="shared" si="25"/>
        <v>4.9839932762000805</v>
      </c>
      <c r="Q135" s="14">
        <v>15</v>
      </c>
      <c r="R135" s="15">
        <v>1.7081473569761698</v>
      </c>
      <c r="S135" s="15"/>
    </row>
    <row r="136" spans="1:19" s="1" customFormat="1" x14ac:dyDescent="0.25">
      <c r="A136" s="5"/>
      <c r="B136" s="5"/>
      <c r="C136" s="7"/>
      <c r="D136" s="5"/>
      <c r="E136" s="5"/>
      <c r="F136" s="5"/>
      <c r="G136" s="5">
        <f t="shared" si="26"/>
        <v>232</v>
      </c>
      <c r="H136" s="5">
        <v>25</v>
      </c>
      <c r="I136" s="5">
        <v>1070</v>
      </c>
      <c r="J136" s="28">
        <v>3.3000000000000002E-2</v>
      </c>
      <c r="K136" s="28">
        <v>0.216</v>
      </c>
      <c r="L136" s="15">
        <f t="shared" si="23"/>
        <v>2.2029372496662218</v>
      </c>
      <c r="M136" s="15">
        <f t="shared" si="22"/>
        <v>15.654205607476635</v>
      </c>
      <c r="N136" s="15">
        <f t="shared" si="24"/>
        <v>7.1060606060606055</v>
      </c>
      <c r="O136" s="27">
        <v>2.2930245954956674</v>
      </c>
      <c r="P136" s="34">
        <f t="shared" si="25"/>
        <v>6.8268808098383147</v>
      </c>
      <c r="Q136" s="14">
        <v>5</v>
      </c>
      <c r="R136" s="15">
        <v>0.87675905257570808</v>
      </c>
      <c r="S136" s="15"/>
    </row>
    <row r="137" spans="1:19" s="1" customFormat="1" x14ac:dyDescent="0.25">
      <c r="A137" s="5"/>
      <c r="B137" s="5"/>
      <c r="C137" s="7"/>
      <c r="D137" s="5"/>
      <c r="E137" s="5"/>
      <c r="F137" s="5"/>
      <c r="G137" s="5">
        <f t="shared" si="26"/>
        <v>233</v>
      </c>
      <c r="H137" s="5">
        <v>37</v>
      </c>
      <c r="I137" s="5">
        <v>1070</v>
      </c>
      <c r="J137" s="28">
        <v>1.4999999999999999E-2</v>
      </c>
      <c r="K137" s="28">
        <v>0.12</v>
      </c>
      <c r="L137" s="15">
        <f t="shared" si="23"/>
        <v>1.0013351134846462</v>
      </c>
      <c r="M137" s="15">
        <f t="shared" si="22"/>
        <v>8.1775700934579447</v>
      </c>
      <c r="N137" s="15">
        <f t="shared" si="24"/>
        <v>8.1666666666666679</v>
      </c>
      <c r="O137" s="27">
        <v>0.92639961188046371</v>
      </c>
      <c r="P137" s="34">
        <f t="shared" si="25"/>
        <v>8.8272598440090047</v>
      </c>
      <c r="Q137" s="14">
        <v>1</v>
      </c>
      <c r="R137" s="15">
        <v>7.9705368415973449E-2</v>
      </c>
      <c r="S137" s="15"/>
    </row>
    <row r="138" spans="1:19" s="1" customFormat="1" x14ac:dyDescent="0.25">
      <c r="A138" s="5"/>
      <c r="B138" s="5"/>
      <c r="C138" s="7"/>
      <c r="D138" s="5"/>
      <c r="E138" s="5"/>
      <c r="F138" s="5"/>
      <c r="G138" s="5">
        <f t="shared" si="26"/>
        <v>234</v>
      </c>
      <c r="H138" s="5">
        <v>57</v>
      </c>
      <c r="I138" s="5">
        <v>1070</v>
      </c>
      <c r="J138" s="28">
        <v>5.0000000000000001E-3</v>
      </c>
      <c r="K138" s="28">
        <v>0.05</v>
      </c>
      <c r="L138" s="15">
        <f t="shared" si="23"/>
        <v>0.33377837116154874</v>
      </c>
      <c r="M138" s="15">
        <f t="shared" si="22"/>
        <v>2.7258566978193146</v>
      </c>
      <c r="N138" s="15">
        <f t="shared" si="24"/>
        <v>8.1666666666666661</v>
      </c>
      <c r="O138" s="27"/>
      <c r="P138" s="34"/>
      <c r="Q138" s="14">
        <v>0.1</v>
      </c>
      <c r="R138" s="15">
        <v>0</v>
      </c>
      <c r="S138" s="15"/>
    </row>
    <row r="139" spans="1:19" s="1" customFormat="1" x14ac:dyDescent="0.25">
      <c r="A139" s="5"/>
      <c r="B139" s="5"/>
      <c r="C139" s="7"/>
      <c r="D139" s="5"/>
      <c r="E139" s="5"/>
      <c r="F139" s="5"/>
      <c r="G139" s="5">
        <f t="shared" si="26"/>
        <v>235</v>
      </c>
      <c r="H139" s="5">
        <v>80</v>
      </c>
      <c r="I139" s="5">
        <v>1070</v>
      </c>
      <c r="J139" s="28">
        <v>0.01</v>
      </c>
      <c r="K139" s="28">
        <v>0.04</v>
      </c>
      <c r="L139" s="15">
        <f t="shared" si="23"/>
        <v>0.66755674232309747</v>
      </c>
      <c r="M139" s="15">
        <f t="shared" si="22"/>
        <v>1.9470404984423677</v>
      </c>
      <c r="N139" s="15">
        <f t="shared" si="24"/>
        <v>2.916666666666667</v>
      </c>
      <c r="O139" s="27">
        <v>3.4305081155030348</v>
      </c>
      <c r="P139" s="34">
        <f t="shared" si="25"/>
        <v>0.56756621260954576</v>
      </c>
      <c r="Q139" s="14"/>
      <c r="R139" s="15"/>
      <c r="S139" s="15"/>
    </row>
    <row r="140" spans="1:19" s="1" customFormat="1" x14ac:dyDescent="0.25">
      <c r="A140" s="5"/>
      <c r="B140" s="5"/>
      <c r="C140" s="7"/>
      <c r="D140" s="5"/>
      <c r="E140" s="5"/>
      <c r="F140" s="5"/>
      <c r="G140" s="5">
        <f t="shared" si="26"/>
        <v>236</v>
      </c>
      <c r="H140" s="5">
        <v>100</v>
      </c>
      <c r="I140" s="5">
        <v>1070</v>
      </c>
      <c r="J140" s="28">
        <v>5.0000000000000001E-3</v>
      </c>
      <c r="K140" s="28">
        <v>3.5000000000000003E-2</v>
      </c>
      <c r="L140" s="15">
        <f t="shared" si="23"/>
        <v>0.33377837116154874</v>
      </c>
      <c r="M140" s="15">
        <f t="shared" si="22"/>
        <v>1.5576323987538943</v>
      </c>
      <c r="N140" s="15">
        <f t="shared" si="24"/>
        <v>4.666666666666667</v>
      </c>
      <c r="O140" s="27"/>
      <c r="P140" s="34"/>
      <c r="Q140" s="14"/>
      <c r="R140" s="15"/>
      <c r="S140" s="15"/>
    </row>
    <row r="141" spans="1:19" s="1" customFormat="1" x14ac:dyDescent="0.25">
      <c r="A141" s="5"/>
      <c r="B141" s="5"/>
      <c r="C141" s="7"/>
      <c r="D141" s="5"/>
      <c r="E141" s="5"/>
      <c r="F141" s="5"/>
      <c r="G141" s="5">
        <f t="shared" si="26"/>
        <v>237</v>
      </c>
      <c r="H141" s="5">
        <v>100</v>
      </c>
      <c r="I141" s="5" t="s">
        <v>22</v>
      </c>
      <c r="J141" s="28" t="s">
        <v>20</v>
      </c>
      <c r="K141" s="28">
        <v>1.4999999999999999E-2</v>
      </c>
      <c r="L141" s="15"/>
      <c r="M141" s="15"/>
      <c r="N141" s="15"/>
      <c r="O141" s="27"/>
      <c r="P141" s="34"/>
      <c r="Q141" s="14"/>
      <c r="R141" s="15"/>
      <c r="S141" s="15"/>
    </row>
    <row r="142" spans="1:19" s="1" customFormat="1" x14ac:dyDescent="0.25">
      <c r="A142" s="5">
        <v>28</v>
      </c>
      <c r="B142" s="5" t="s">
        <v>42</v>
      </c>
      <c r="C142" s="7">
        <v>43653</v>
      </c>
      <c r="D142" s="5">
        <v>1348</v>
      </c>
      <c r="E142" s="5">
        <v>39.750703999999999</v>
      </c>
      <c r="F142" s="5">
        <v>-70.829520000000002</v>
      </c>
      <c r="G142" s="5">
        <f t="shared" si="26"/>
        <v>238</v>
      </c>
      <c r="H142" s="5">
        <v>0</v>
      </c>
      <c r="I142" s="5">
        <v>1070</v>
      </c>
      <c r="J142" s="28">
        <v>1.4E-2</v>
      </c>
      <c r="K142" s="28">
        <v>9.1999999999999998E-2</v>
      </c>
      <c r="L142" s="15">
        <f t="shared" si="23"/>
        <v>0.93457943925233644</v>
      </c>
      <c r="M142" s="15">
        <f>1000*(K142-K$152)*1000/(12*I142)</f>
        <v>6.1526479750778815</v>
      </c>
      <c r="N142" s="15">
        <f t="shared" si="24"/>
        <v>6.583333333333333</v>
      </c>
      <c r="O142" s="27">
        <v>0.85044501323232191</v>
      </c>
      <c r="P142" s="34">
        <f t="shared" si="25"/>
        <v>7.2346217325600568</v>
      </c>
      <c r="Q142" s="14">
        <v>100</v>
      </c>
      <c r="R142" s="15">
        <v>0.16573129462231989</v>
      </c>
      <c r="S142" s="15">
        <v>170.27276256586657</v>
      </c>
    </row>
    <row r="143" spans="1:19" s="1" customFormat="1" x14ac:dyDescent="0.25">
      <c r="A143" s="5"/>
      <c r="B143" s="5"/>
      <c r="C143" s="7"/>
      <c r="D143" s="5"/>
      <c r="E143" s="5"/>
      <c r="F143" s="5"/>
      <c r="G143" s="5">
        <f t="shared" si="26"/>
        <v>239</v>
      </c>
      <c r="H143" s="5">
        <v>5</v>
      </c>
      <c r="I143" s="5">
        <v>1070</v>
      </c>
      <c r="J143" s="28">
        <v>1.6E-2</v>
      </c>
      <c r="K143" s="28">
        <v>0.1</v>
      </c>
      <c r="L143" s="15">
        <f t="shared" si="23"/>
        <v>1.0680907877169559</v>
      </c>
      <c r="M143" s="15">
        <f t="shared" ref="M143:M151" si="27">1000*(K143-K$152)*1000/(12*I143)</f>
        <v>6.7757009345794401</v>
      </c>
      <c r="N143" s="15">
        <f t="shared" si="24"/>
        <v>6.3437500000000009</v>
      </c>
      <c r="O143" s="27">
        <v>1.9013136640281618</v>
      </c>
      <c r="P143" s="34">
        <f t="shared" si="25"/>
        <v>3.563694440729102</v>
      </c>
      <c r="Q143" s="14">
        <v>50</v>
      </c>
      <c r="R143" s="15">
        <v>0.31747228515314529</v>
      </c>
      <c r="S143" s="15"/>
    </row>
    <row r="144" spans="1:19" s="1" customFormat="1" x14ac:dyDescent="0.25">
      <c r="A144" s="5"/>
      <c r="B144" s="5"/>
      <c r="C144" s="7"/>
      <c r="D144" s="5"/>
      <c r="E144" s="5"/>
      <c r="F144" s="5"/>
      <c r="G144" s="5">
        <f t="shared" si="26"/>
        <v>240</v>
      </c>
      <c r="H144" s="5">
        <v>10</v>
      </c>
      <c r="I144" s="5">
        <v>1070</v>
      </c>
      <c r="J144" s="28">
        <v>2.1000000000000001E-2</v>
      </c>
      <c r="K144" s="28">
        <v>0.13500000000000001</v>
      </c>
      <c r="L144" s="15">
        <f t="shared" si="23"/>
        <v>1.4018691588785046</v>
      </c>
      <c r="M144" s="15">
        <f t="shared" si="27"/>
        <v>9.5015576323987556</v>
      </c>
      <c r="N144" s="15">
        <f t="shared" si="24"/>
        <v>6.7777777777777795</v>
      </c>
      <c r="O144" s="27">
        <v>1.8602148032500685</v>
      </c>
      <c r="P144" s="34">
        <f t="shared" si="25"/>
        <v>5.1077744440040682</v>
      </c>
      <c r="Q144" s="14">
        <v>25</v>
      </c>
      <c r="R144" s="15">
        <v>0.33868835069848863</v>
      </c>
      <c r="S144" s="15"/>
    </row>
    <row r="145" spans="1:19" s="1" customFormat="1" x14ac:dyDescent="0.25">
      <c r="A145" s="5"/>
      <c r="B145" s="5"/>
      <c r="C145" s="7"/>
      <c r="D145" s="5"/>
      <c r="E145" s="5"/>
      <c r="F145" s="5"/>
      <c r="G145" s="5">
        <f t="shared" si="26"/>
        <v>241</v>
      </c>
      <c r="H145" s="5">
        <v>13</v>
      </c>
      <c r="I145" s="5">
        <v>1070</v>
      </c>
      <c r="J145" s="28">
        <v>2.9000000000000001E-2</v>
      </c>
      <c r="K145" s="28">
        <v>0.159</v>
      </c>
      <c r="L145" s="15">
        <f t="shared" si="23"/>
        <v>1.9359145527369825</v>
      </c>
      <c r="M145" s="15">
        <f t="shared" si="27"/>
        <v>11.370716510903426</v>
      </c>
      <c r="N145" s="15">
        <f t="shared" si="24"/>
        <v>5.8735632183908049</v>
      </c>
      <c r="O145" s="27">
        <v>2.4014008460369545</v>
      </c>
      <c r="P145" s="34">
        <f t="shared" si="25"/>
        <v>4.735034773419267</v>
      </c>
      <c r="Q145" s="14">
        <v>15</v>
      </c>
      <c r="R145" s="15">
        <v>0.41601937221521118</v>
      </c>
      <c r="S145" s="15"/>
    </row>
    <row r="146" spans="1:19" s="1" customFormat="1" x14ac:dyDescent="0.25">
      <c r="A146" s="5"/>
      <c r="B146" s="5"/>
      <c r="C146" s="7"/>
      <c r="D146" s="5"/>
      <c r="E146" s="5"/>
      <c r="F146" s="5"/>
      <c r="G146" s="5">
        <f t="shared" si="26"/>
        <v>242</v>
      </c>
      <c r="H146" s="5">
        <v>21</v>
      </c>
      <c r="I146" s="5">
        <v>1070</v>
      </c>
      <c r="J146" s="28">
        <v>4.5999999999999999E-2</v>
      </c>
      <c r="K146" s="28">
        <v>0.254</v>
      </c>
      <c r="L146" s="15">
        <f t="shared" si="23"/>
        <v>3.0707610146862483</v>
      </c>
      <c r="M146" s="15">
        <f t="shared" si="27"/>
        <v>18.769470404984425</v>
      </c>
      <c r="N146" s="15">
        <f t="shared" si="24"/>
        <v>6.1123188405797109</v>
      </c>
      <c r="O146" s="27"/>
      <c r="P146" s="34"/>
      <c r="Q146" s="14">
        <v>5</v>
      </c>
      <c r="R146" s="15">
        <v>6.1726451568517103E-2</v>
      </c>
      <c r="S146" s="15"/>
    </row>
    <row r="147" spans="1:19" s="1" customFormat="1" x14ac:dyDescent="0.25">
      <c r="A147" s="5"/>
      <c r="B147" s="5"/>
      <c r="C147" s="7"/>
      <c r="D147" s="5"/>
      <c r="E147" s="5"/>
      <c r="F147" s="5"/>
      <c r="G147" s="5">
        <f t="shared" si="26"/>
        <v>243</v>
      </c>
      <c r="H147" s="5">
        <v>32</v>
      </c>
      <c r="I147" s="5">
        <v>1070</v>
      </c>
      <c r="J147" s="28">
        <v>3.5000000000000003E-2</v>
      </c>
      <c r="K147" s="28">
        <v>0.21</v>
      </c>
      <c r="L147" s="15">
        <f t="shared" si="23"/>
        <v>2.3364485981308412</v>
      </c>
      <c r="M147" s="15">
        <f t="shared" si="27"/>
        <v>15.342679127725855</v>
      </c>
      <c r="N147" s="15">
        <f t="shared" si="24"/>
        <v>6.5666666666666655</v>
      </c>
      <c r="O147" s="27">
        <v>1.9988254312944593</v>
      </c>
      <c r="P147" s="34">
        <f t="shared" si="25"/>
        <v>7.675847468975709</v>
      </c>
      <c r="Q147" s="14">
        <v>1</v>
      </c>
      <c r="R147" s="15">
        <v>6.1649581765816579E-2</v>
      </c>
      <c r="S147" s="15"/>
    </row>
    <row r="148" spans="1:19" s="1" customFormat="1" x14ac:dyDescent="0.25">
      <c r="A148" s="5"/>
      <c r="B148" s="5"/>
      <c r="C148" s="5"/>
      <c r="D148" s="5"/>
      <c r="E148" s="5"/>
      <c r="F148" s="5"/>
      <c r="G148" s="5">
        <f t="shared" si="26"/>
        <v>244</v>
      </c>
      <c r="H148" s="5">
        <v>49</v>
      </c>
      <c r="I148" s="5">
        <v>1070</v>
      </c>
      <c r="J148" s="28">
        <v>8.9999999999999993E-3</v>
      </c>
      <c r="K148" s="28">
        <v>4.7E-2</v>
      </c>
      <c r="L148" s="15">
        <f t="shared" si="23"/>
        <v>0.6008010680907877</v>
      </c>
      <c r="M148" s="15">
        <f t="shared" si="27"/>
        <v>2.64797507788162</v>
      </c>
      <c r="N148" s="15">
        <f t="shared" si="24"/>
        <v>4.4074074074074074</v>
      </c>
      <c r="O148" s="27">
        <v>1.1959418432627809</v>
      </c>
      <c r="P148" s="34">
        <f t="shared" si="25"/>
        <v>2.2141336493899964</v>
      </c>
      <c r="Q148" s="14">
        <v>0.1</v>
      </c>
      <c r="R148" s="15">
        <v>7.6869802700519442E-5</v>
      </c>
      <c r="S148" s="15"/>
    </row>
    <row r="149" spans="1:19" s="1" customFormat="1" x14ac:dyDescent="0.25">
      <c r="A149" s="5"/>
      <c r="B149" s="5"/>
      <c r="C149" s="5"/>
      <c r="D149" s="5"/>
      <c r="E149" s="5"/>
      <c r="F149" s="5"/>
      <c r="G149" s="5">
        <f t="shared" si="26"/>
        <v>245</v>
      </c>
      <c r="H149" s="5">
        <v>60</v>
      </c>
      <c r="I149" s="5">
        <v>1070</v>
      </c>
      <c r="J149" s="28">
        <v>5.0000000000000001E-3</v>
      </c>
      <c r="K149" s="28">
        <v>5.0999999999999997E-2</v>
      </c>
      <c r="L149" s="15">
        <f t="shared" si="23"/>
        <v>0.33377837116154874</v>
      </c>
      <c r="M149" s="15">
        <f t="shared" si="27"/>
        <v>2.9595015576323989</v>
      </c>
      <c r="N149" s="15">
        <f t="shared" si="24"/>
        <v>8.8666666666666671</v>
      </c>
      <c r="O149" s="27">
        <v>0.87939691089417793</v>
      </c>
      <c r="P149" s="34">
        <f t="shared" si="25"/>
        <v>3.3653763402729644</v>
      </c>
      <c r="Q149" s="14"/>
      <c r="R149" s="15"/>
      <c r="S149" s="15"/>
    </row>
    <row r="150" spans="1:19" s="1" customFormat="1" x14ac:dyDescent="0.25">
      <c r="A150" s="5"/>
      <c r="B150" s="5"/>
      <c r="C150" s="5"/>
      <c r="D150" s="5"/>
      <c r="E150" s="5"/>
      <c r="F150" s="5"/>
      <c r="G150" s="5">
        <f t="shared" si="26"/>
        <v>246</v>
      </c>
      <c r="H150" s="5">
        <v>80</v>
      </c>
      <c r="I150" s="5">
        <v>1070</v>
      </c>
      <c r="J150" s="28">
        <v>4.0000000000000001E-3</v>
      </c>
      <c r="K150" s="28">
        <v>3.5999999999999997E-2</v>
      </c>
      <c r="L150" s="15">
        <f t="shared" si="23"/>
        <v>0.26702269692923897</v>
      </c>
      <c r="M150" s="15">
        <f t="shared" si="27"/>
        <v>1.7912772585669783</v>
      </c>
      <c r="N150" s="15">
        <f t="shared" si="24"/>
        <v>6.7083333333333339</v>
      </c>
      <c r="O150" s="27">
        <v>0.32662057202698835</v>
      </c>
      <c r="P150" s="34">
        <f t="shared" si="25"/>
        <v>5.4842756763617651</v>
      </c>
      <c r="Q150" s="14"/>
      <c r="R150" s="15"/>
      <c r="S150" s="15"/>
    </row>
    <row r="151" spans="1:19" s="1" customFormat="1" x14ac:dyDescent="0.25">
      <c r="A151" s="5"/>
      <c r="B151" s="5"/>
      <c r="C151" s="5"/>
      <c r="D151" s="5"/>
      <c r="E151" s="5"/>
      <c r="F151" s="5"/>
      <c r="G151" s="5">
        <f t="shared" si="26"/>
        <v>247</v>
      </c>
      <c r="H151" s="5">
        <v>100</v>
      </c>
      <c r="I151" s="5">
        <v>1070</v>
      </c>
      <c r="J151" s="28">
        <v>3.0000000000000001E-3</v>
      </c>
      <c r="K151" s="28">
        <v>4.2000000000000003E-2</v>
      </c>
      <c r="L151" s="15">
        <f t="shared" si="23"/>
        <v>0.20026702269692923</v>
      </c>
      <c r="M151" s="15">
        <f t="shared" si="27"/>
        <v>2.2585669781931466</v>
      </c>
      <c r="N151" s="15">
        <f t="shared" si="24"/>
        <v>11.277777777777779</v>
      </c>
      <c r="O151" s="27">
        <v>0.66447389910729393</v>
      </c>
      <c r="P151" s="34">
        <f t="shared" si="25"/>
        <v>3.3990303926572309</v>
      </c>
      <c r="Q151" s="14"/>
      <c r="R151" s="15"/>
      <c r="S151" s="15"/>
    </row>
    <row r="152" spans="1:19" s="1" customFormat="1" x14ac:dyDescent="0.25">
      <c r="A152" s="5"/>
      <c r="B152" s="5"/>
      <c r="C152" s="5"/>
      <c r="D152" s="5"/>
      <c r="E152" s="5"/>
      <c r="F152" s="5"/>
      <c r="G152" s="5">
        <f t="shared" si="26"/>
        <v>248</v>
      </c>
      <c r="H152" s="5">
        <v>100</v>
      </c>
      <c r="I152" s="5" t="s">
        <v>22</v>
      </c>
      <c r="J152" s="28" t="s">
        <v>20</v>
      </c>
      <c r="K152" s="28">
        <v>1.2999999999999999E-2</v>
      </c>
      <c r="L152" s="15"/>
      <c r="M152" s="15"/>
      <c r="N152" s="15"/>
      <c r="O152" s="27"/>
      <c r="P152" s="34"/>
      <c r="Q152" s="14"/>
      <c r="R152" s="15"/>
      <c r="S152" s="15"/>
    </row>
    <row r="153" spans="1:19" s="1" customFormat="1" x14ac:dyDescent="0.25">
      <c r="A153" s="5">
        <v>30</v>
      </c>
      <c r="B153" s="5" t="s">
        <v>37</v>
      </c>
      <c r="C153" s="7">
        <v>43653</v>
      </c>
      <c r="D153" s="5">
        <v>1812</v>
      </c>
      <c r="E153" s="5">
        <v>40.009715</v>
      </c>
      <c r="F153" s="5">
        <v>-70.830405999999996</v>
      </c>
      <c r="G153" s="5">
        <f t="shared" si="26"/>
        <v>249</v>
      </c>
      <c r="H153" s="5">
        <v>0</v>
      </c>
      <c r="I153" s="5">
        <v>1070</v>
      </c>
      <c r="J153" s="28">
        <v>1.4999999999999999E-2</v>
      </c>
      <c r="K153" s="28">
        <v>0.10100000000000001</v>
      </c>
      <c r="L153" s="15">
        <f t="shared" si="23"/>
        <v>1.0013351134846462</v>
      </c>
      <c r="M153" s="15">
        <f>1000*(K153-K$163)*1000/(12*I153)</f>
        <v>6.61993769470405</v>
      </c>
      <c r="N153" s="15">
        <f t="shared" si="24"/>
        <v>6.6111111111111116</v>
      </c>
      <c r="O153" s="27">
        <v>1.6911008140340329</v>
      </c>
      <c r="P153" s="34">
        <f t="shared" si="25"/>
        <v>3.9145730637504297</v>
      </c>
      <c r="Q153" s="14">
        <v>100</v>
      </c>
      <c r="R153" s="15">
        <v>1.0361976036294545</v>
      </c>
      <c r="S153" s="15">
        <v>441.75968700538283</v>
      </c>
    </row>
    <row r="154" spans="1:19" s="1" customFormat="1" x14ac:dyDescent="0.25">
      <c r="A154" s="5"/>
      <c r="B154" s="5"/>
      <c r="C154" s="5"/>
      <c r="D154" s="5"/>
      <c r="E154" s="5"/>
      <c r="F154" s="5"/>
      <c r="G154" s="5">
        <f t="shared" si="26"/>
        <v>250</v>
      </c>
      <c r="H154" s="5">
        <v>5</v>
      </c>
      <c r="I154" s="5">
        <v>1070</v>
      </c>
      <c r="J154" s="28">
        <v>1.4999999999999999E-2</v>
      </c>
      <c r="K154" s="28">
        <v>0.105</v>
      </c>
      <c r="L154" s="15">
        <f t="shared" si="23"/>
        <v>1.0013351134846462</v>
      </c>
      <c r="M154" s="15">
        <f t="shared" ref="M154:M162" si="28">1000*(K154-K$163)*1000/(12*I154)</f>
        <v>6.9314641744548284</v>
      </c>
      <c r="N154" s="15">
        <f t="shared" si="24"/>
        <v>6.9222222222222216</v>
      </c>
      <c r="O154" s="27">
        <v>0.47682740820591446</v>
      </c>
      <c r="P154" s="34">
        <f t="shared" si="25"/>
        <v>14.536631190171699</v>
      </c>
      <c r="Q154" s="14">
        <v>50</v>
      </c>
      <c r="R154" s="15">
        <v>0.83958563199954883</v>
      </c>
      <c r="S154" s="15"/>
    </row>
    <row r="155" spans="1:19" s="1" customFormat="1" x14ac:dyDescent="0.25">
      <c r="A155" s="5"/>
      <c r="B155" s="5"/>
      <c r="C155" s="5"/>
      <c r="D155" s="5"/>
      <c r="E155" s="5"/>
      <c r="F155" s="5"/>
      <c r="G155" s="5">
        <f t="shared" si="26"/>
        <v>251</v>
      </c>
      <c r="H155" s="5">
        <v>10</v>
      </c>
      <c r="I155" s="5">
        <v>1070</v>
      </c>
      <c r="J155" s="28">
        <v>2.9000000000000001E-2</v>
      </c>
      <c r="K155" s="28">
        <v>0.191</v>
      </c>
      <c r="L155" s="15">
        <f t="shared" si="23"/>
        <v>1.9359145527369825</v>
      </c>
      <c r="M155" s="15">
        <f t="shared" si="28"/>
        <v>13.629283489096574</v>
      </c>
      <c r="N155" s="15">
        <f t="shared" si="24"/>
        <v>7.0402298850574718</v>
      </c>
      <c r="O155" s="27">
        <v>0.87901099219206946</v>
      </c>
      <c r="P155" s="34">
        <f t="shared" si="25"/>
        <v>15.505248068750532</v>
      </c>
      <c r="Q155" s="14">
        <v>25</v>
      </c>
      <c r="R155" s="15">
        <v>0.82859719965171907</v>
      </c>
      <c r="S155" s="15"/>
    </row>
    <row r="156" spans="1:19" s="1" customFormat="1" x14ac:dyDescent="0.25">
      <c r="A156" s="5"/>
      <c r="B156" s="5"/>
      <c r="C156" s="5"/>
      <c r="D156" s="5"/>
      <c r="E156" s="5"/>
      <c r="F156" s="5"/>
      <c r="G156" s="5">
        <f t="shared" si="26"/>
        <v>252</v>
      </c>
      <c r="H156" s="5">
        <v>14</v>
      </c>
      <c r="I156" s="5">
        <v>1070</v>
      </c>
      <c r="J156" s="28">
        <v>3.9E-2</v>
      </c>
      <c r="K156" s="28">
        <v>0.24299999999999999</v>
      </c>
      <c r="L156" s="15">
        <f t="shared" si="23"/>
        <v>2.6034712950600802</v>
      </c>
      <c r="M156" s="15">
        <f t="shared" si="28"/>
        <v>17.679127725856695</v>
      </c>
      <c r="N156" s="15">
        <f t="shared" si="24"/>
        <v>6.7905982905982896</v>
      </c>
      <c r="O156" s="27"/>
      <c r="P156" s="34"/>
      <c r="Q156" s="14">
        <v>15</v>
      </c>
      <c r="R156" s="15">
        <v>1.1027065362610555</v>
      </c>
      <c r="S156" s="15"/>
    </row>
    <row r="157" spans="1:19" s="1" customFormat="1" x14ac:dyDescent="0.25">
      <c r="A157" s="5"/>
      <c r="B157" s="5"/>
      <c r="C157" s="5"/>
      <c r="D157" s="5"/>
      <c r="E157" s="5"/>
      <c r="F157" s="5"/>
      <c r="G157" s="5">
        <f t="shared" si="26"/>
        <v>253</v>
      </c>
      <c r="H157" s="5">
        <v>21</v>
      </c>
      <c r="I157" s="5">
        <v>1070</v>
      </c>
      <c r="J157" s="28">
        <v>4.9000000000000002E-2</v>
      </c>
      <c r="K157" s="28">
        <v>0.28299999999999997</v>
      </c>
      <c r="L157" s="15">
        <f t="shared" si="23"/>
        <v>3.2710280373831777</v>
      </c>
      <c r="M157" s="15">
        <f t="shared" si="28"/>
        <v>20.794392523364483</v>
      </c>
      <c r="N157" s="15">
        <f t="shared" si="24"/>
        <v>6.3571428571428559</v>
      </c>
      <c r="O157" s="27"/>
      <c r="P157" s="34"/>
      <c r="Q157" s="14">
        <v>5</v>
      </c>
      <c r="R157" s="15">
        <v>6.7758143887986066E-2</v>
      </c>
      <c r="S157" s="15"/>
    </row>
    <row r="158" spans="1:19" s="1" customFormat="1" x14ac:dyDescent="0.25">
      <c r="A158" s="5"/>
      <c r="B158" s="5"/>
      <c r="C158" s="5"/>
      <c r="D158" s="5"/>
      <c r="E158" s="5"/>
      <c r="F158" s="5"/>
      <c r="G158" s="5">
        <f t="shared" si="26"/>
        <v>254</v>
      </c>
      <c r="H158" s="5">
        <v>32</v>
      </c>
      <c r="I158" s="5">
        <v>1070</v>
      </c>
      <c r="J158" s="28">
        <v>8.9999999999999993E-3</v>
      </c>
      <c r="K158" s="28">
        <v>6.2E-2</v>
      </c>
      <c r="L158" s="15">
        <f t="shared" si="23"/>
        <v>0.6008010680907877</v>
      </c>
      <c r="M158" s="15">
        <f t="shared" si="28"/>
        <v>3.5825545171339566</v>
      </c>
      <c r="N158" s="15">
        <f t="shared" si="24"/>
        <v>5.9629629629629637</v>
      </c>
      <c r="O158" s="27"/>
      <c r="P158" s="34"/>
      <c r="Q158" s="14">
        <v>1</v>
      </c>
      <c r="R158" s="15">
        <v>8.6773915235177787E-2</v>
      </c>
      <c r="S158" s="15"/>
    </row>
    <row r="159" spans="1:19" s="1" customFormat="1" x14ac:dyDescent="0.25">
      <c r="A159" s="5"/>
      <c r="B159" s="5"/>
      <c r="C159" s="5"/>
      <c r="D159" s="5"/>
      <c r="E159" s="5"/>
      <c r="F159" s="5"/>
      <c r="G159" s="5">
        <f t="shared" si="26"/>
        <v>255</v>
      </c>
      <c r="H159" s="5">
        <v>49</v>
      </c>
      <c r="I159" s="5">
        <v>1070</v>
      </c>
      <c r="J159" s="28">
        <v>8.9999999999999993E-3</v>
      </c>
      <c r="K159" s="28">
        <v>6.4000000000000001E-2</v>
      </c>
      <c r="L159" s="15">
        <f t="shared" si="23"/>
        <v>0.6008010680907877</v>
      </c>
      <c r="M159" s="15">
        <f t="shared" si="28"/>
        <v>3.7383177570093458</v>
      </c>
      <c r="N159" s="15">
        <f t="shared" si="24"/>
        <v>6.2222222222222223</v>
      </c>
      <c r="O159" s="27"/>
      <c r="P159" s="34"/>
      <c r="Q159" s="14">
        <v>0.1</v>
      </c>
      <c r="R159" s="15">
        <v>0</v>
      </c>
      <c r="S159" s="15"/>
    </row>
    <row r="160" spans="1:19" s="1" customFormat="1" x14ac:dyDescent="0.25">
      <c r="A160" s="5"/>
      <c r="B160" s="5"/>
      <c r="C160" s="5"/>
      <c r="D160" s="5"/>
      <c r="E160" s="5"/>
      <c r="F160" s="5"/>
      <c r="G160" s="5">
        <f t="shared" si="26"/>
        <v>256</v>
      </c>
      <c r="H160" s="5">
        <v>60</v>
      </c>
      <c r="I160" s="5">
        <v>1070</v>
      </c>
      <c r="J160" s="28">
        <v>4.0000000000000001E-3</v>
      </c>
      <c r="K160" s="28">
        <v>3.4000000000000002E-2</v>
      </c>
      <c r="L160" s="15">
        <f t="shared" si="23"/>
        <v>0.26702269692923897</v>
      </c>
      <c r="M160" s="15">
        <f t="shared" si="28"/>
        <v>1.4018691588785051</v>
      </c>
      <c r="N160" s="15">
        <f t="shared" si="24"/>
        <v>5.2500000000000018</v>
      </c>
      <c r="O160" s="27"/>
      <c r="P160" s="34"/>
      <c r="Q160" s="14"/>
      <c r="R160" s="15"/>
      <c r="S160" s="15"/>
    </row>
    <row r="161" spans="1:19" s="1" customFormat="1" x14ac:dyDescent="0.25">
      <c r="A161" s="5"/>
      <c r="B161" s="5"/>
      <c r="C161" s="5"/>
      <c r="D161" s="5"/>
      <c r="E161" s="5"/>
      <c r="F161" s="5"/>
      <c r="G161" s="5">
        <f t="shared" si="26"/>
        <v>257</v>
      </c>
      <c r="H161" s="5">
        <v>80</v>
      </c>
      <c r="I161" s="5">
        <v>1070</v>
      </c>
      <c r="J161" s="28" t="s">
        <v>20</v>
      </c>
      <c r="K161" s="28">
        <v>3.5000000000000003E-2</v>
      </c>
      <c r="L161" s="15"/>
      <c r="M161" s="15">
        <f t="shared" si="28"/>
        <v>1.4797507788161997</v>
      </c>
      <c r="N161" s="15"/>
      <c r="O161" s="27"/>
      <c r="P161" s="34"/>
      <c r="Q161" s="14"/>
      <c r="R161" s="15"/>
      <c r="S161" s="15"/>
    </row>
    <row r="162" spans="1:19" s="1" customFormat="1" x14ac:dyDescent="0.25">
      <c r="A162" s="5"/>
      <c r="B162" s="5"/>
      <c r="C162" s="5"/>
      <c r="D162" s="5"/>
      <c r="E162" s="5"/>
      <c r="F162" s="5"/>
      <c r="G162" s="5">
        <f t="shared" si="26"/>
        <v>258</v>
      </c>
      <c r="H162" s="5">
        <v>100</v>
      </c>
      <c r="I162" s="5">
        <v>1070</v>
      </c>
      <c r="J162" s="28" t="s">
        <v>20</v>
      </c>
      <c r="K162" s="28">
        <v>3.9E-2</v>
      </c>
      <c r="L162" s="15"/>
      <c r="M162" s="15">
        <f t="shared" si="28"/>
        <v>1.7912772585669783</v>
      </c>
      <c r="N162" s="15"/>
      <c r="O162" s="27"/>
      <c r="P162" s="34"/>
      <c r="Q162" s="14"/>
      <c r="R162" s="15"/>
      <c r="S162" s="15"/>
    </row>
    <row r="163" spans="1:19" s="1" customFormat="1" x14ac:dyDescent="0.25">
      <c r="A163" s="5"/>
      <c r="B163" s="5"/>
      <c r="C163" s="5"/>
      <c r="D163" s="5"/>
      <c r="E163" s="5"/>
      <c r="F163" s="5"/>
      <c r="G163" s="5">
        <f t="shared" si="26"/>
        <v>259</v>
      </c>
      <c r="H163" s="5">
        <v>100</v>
      </c>
      <c r="I163" s="5" t="s">
        <v>22</v>
      </c>
      <c r="J163" s="28" t="s">
        <v>20</v>
      </c>
      <c r="K163" s="28">
        <v>1.6E-2</v>
      </c>
      <c r="L163" s="15"/>
      <c r="M163" s="15"/>
      <c r="N163" s="15"/>
      <c r="O163" s="27"/>
      <c r="P163" s="34"/>
      <c r="Q163" s="14"/>
      <c r="R163" s="15"/>
      <c r="S163" s="15"/>
    </row>
    <row r="164" spans="1:19" x14ac:dyDescent="0.25">
      <c r="A164" s="6">
        <v>32</v>
      </c>
      <c r="B164" s="6" t="s">
        <v>21</v>
      </c>
      <c r="C164" s="9">
        <v>43654</v>
      </c>
      <c r="D164" s="6">
        <v>1205</v>
      </c>
      <c r="E164" s="6">
        <v>32.249509000000003</v>
      </c>
      <c r="F164" s="6">
        <v>-70.999083999999996</v>
      </c>
      <c r="G164" s="6">
        <v>260</v>
      </c>
      <c r="H164" s="6">
        <v>0</v>
      </c>
      <c r="I164" s="6">
        <v>1070</v>
      </c>
      <c r="J164" s="6">
        <v>8.9999999999999993E-3</v>
      </c>
      <c r="K164" s="6">
        <v>8.1000000000000003E-2</v>
      </c>
      <c r="L164" s="15">
        <f t="shared" si="23"/>
        <v>0.6008010680907877</v>
      </c>
      <c r="M164" s="15">
        <f>1000*(K164-K$173)*1000/(12*I164)</f>
        <v>4.0498442367601255</v>
      </c>
      <c r="N164" s="15">
        <f t="shared" ref="N164:N197" si="29">M164/L164</f>
        <v>6.7407407407407423</v>
      </c>
      <c r="O164" s="27">
        <v>2.1855419621821155</v>
      </c>
      <c r="P164" s="34">
        <f t="shared" si="25"/>
        <v>1.853016005566249</v>
      </c>
      <c r="Q164" s="14">
        <v>100</v>
      </c>
      <c r="R164" s="15">
        <v>0.4044328995035083</v>
      </c>
      <c r="S164" s="15">
        <v>243.50106656278274</v>
      </c>
    </row>
    <row r="165" spans="1:19" x14ac:dyDescent="0.25">
      <c r="G165" s="6">
        <f>G164+1</f>
        <v>261</v>
      </c>
      <c r="H165" s="6">
        <v>6</v>
      </c>
      <c r="I165" s="6">
        <v>1070</v>
      </c>
      <c r="J165" s="6">
        <v>0.01</v>
      </c>
      <c r="K165" s="6">
        <v>8.4000000000000005E-2</v>
      </c>
      <c r="L165" s="15">
        <f t="shared" si="23"/>
        <v>0.66755674232309747</v>
      </c>
      <c r="M165" s="15">
        <f t="shared" ref="M165:M172" si="30">1000*(K165-K$173)*1000/(12*I165)</f>
        <v>4.2834890965732093</v>
      </c>
      <c r="N165" s="15">
        <f t="shared" si="29"/>
        <v>6.4166666666666679</v>
      </c>
      <c r="O165" s="27">
        <v>1.4123213218727224</v>
      </c>
      <c r="P165" s="34">
        <f t="shared" si="25"/>
        <v>3.0329423129386379</v>
      </c>
      <c r="Q165" s="14">
        <v>50</v>
      </c>
      <c r="R165" s="15">
        <v>0.34137329609407974</v>
      </c>
    </row>
    <row r="166" spans="1:19" x14ac:dyDescent="0.25">
      <c r="G166" s="6">
        <f t="shared" ref="G166:G229" si="31">G165+1</f>
        <v>262</v>
      </c>
      <c r="H166" s="6">
        <v>11</v>
      </c>
      <c r="I166" s="6">
        <v>1070</v>
      </c>
      <c r="J166" s="6">
        <v>1.2999999999999999E-2</v>
      </c>
      <c r="K166" s="6">
        <v>0.104</v>
      </c>
      <c r="L166" s="15">
        <f t="shared" ref="L166:L197" si="32">1000*J166*1000/(14*I166)</f>
        <v>0.86782376502002667</v>
      </c>
      <c r="M166" s="15">
        <f t="shared" si="30"/>
        <v>5.8411214953271031</v>
      </c>
      <c r="N166" s="15">
        <f t="shared" si="29"/>
        <v>6.7307692307692317</v>
      </c>
      <c r="O166" s="27"/>
      <c r="P166" s="34"/>
      <c r="Q166" s="14">
        <v>25</v>
      </c>
      <c r="R166" s="15">
        <v>0.31616275844410774</v>
      </c>
    </row>
    <row r="167" spans="1:19" x14ac:dyDescent="0.25">
      <c r="G167" s="6">
        <f t="shared" si="31"/>
        <v>263</v>
      </c>
      <c r="H167" s="6">
        <v>16</v>
      </c>
      <c r="I167" s="6">
        <v>1070</v>
      </c>
      <c r="J167" s="6">
        <v>0.02</v>
      </c>
      <c r="K167" s="6">
        <v>0.13500000000000001</v>
      </c>
      <c r="L167" s="15">
        <f t="shared" si="32"/>
        <v>1.3351134846461949</v>
      </c>
      <c r="M167" s="15">
        <f t="shared" si="30"/>
        <v>8.2554517133956402</v>
      </c>
      <c r="N167" s="15">
        <f t="shared" si="29"/>
        <v>6.1833333333333345</v>
      </c>
      <c r="O167" s="27">
        <v>1.5844534936993229</v>
      </c>
      <c r="P167" s="34">
        <f t="shared" si="25"/>
        <v>5.2102833855483635</v>
      </c>
      <c r="Q167" s="14">
        <v>15</v>
      </c>
      <c r="R167" s="15">
        <v>0.36997628076291339</v>
      </c>
    </row>
    <row r="168" spans="1:19" x14ac:dyDescent="0.25">
      <c r="G168" s="6">
        <f t="shared" si="31"/>
        <v>264</v>
      </c>
      <c r="H168" s="6">
        <v>25</v>
      </c>
      <c r="I168" s="6">
        <v>1070</v>
      </c>
      <c r="J168" s="6">
        <v>2.4E-2</v>
      </c>
      <c r="K168" s="6">
        <v>0.151</v>
      </c>
      <c r="L168" s="15">
        <f t="shared" si="32"/>
        <v>1.6021361815754338</v>
      </c>
      <c r="M168" s="15">
        <f t="shared" si="30"/>
        <v>9.5015576323987538</v>
      </c>
      <c r="N168" s="15">
        <f t="shared" si="29"/>
        <v>5.9305555555555562</v>
      </c>
      <c r="O168" s="27">
        <v>0.42878167805252532</v>
      </c>
      <c r="P168" s="34">
        <f t="shared" si="25"/>
        <v>22.159430121999808</v>
      </c>
      <c r="Q168" s="14">
        <v>5</v>
      </c>
      <c r="R168" s="15">
        <v>0.23760432845831114</v>
      </c>
    </row>
    <row r="169" spans="1:19" x14ac:dyDescent="0.25">
      <c r="G169" s="6">
        <f t="shared" si="31"/>
        <v>265</v>
      </c>
      <c r="H169" s="6">
        <v>37</v>
      </c>
      <c r="I169" s="6">
        <v>1070</v>
      </c>
      <c r="J169" s="6">
        <v>1.0999999999999999E-2</v>
      </c>
      <c r="K169" s="6">
        <v>7.0999999999999994E-2</v>
      </c>
      <c r="L169" s="15">
        <f t="shared" si="32"/>
        <v>0.73431241655540724</v>
      </c>
      <c r="M169" s="15">
        <f t="shared" si="30"/>
        <v>3.2710280373831768</v>
      </c>
      <c r="N169" s="15">
        <f t="shared" si="29"/>
        <v>4.4545454545454533</v>
      </c>
      <c r="O169" s="27"/>
      <c r="P169" s="34"/>
      <c r="Q169" s="14">
        <v>1</v>
      </c>
      <c r="R169" s="15">
        <v>2.4345796253007247E-2</v>
      </c>
    </row>
    <row r="170" spans="1:19" x14ac:dyDescent="0.25">
      <c r="G170" s="6">
        <f t="shared" si="31"/>
        <v>266</v>
      </c>
      <c r="H170" s="6">
        <v>57</v>
      </c>
      <c r="I170" s="6">
        <v>1070</v>
      </c>
      <c r="J170" s="6">
        <v>5.0000000000000001E-3</v>
      </c>
      <c r="K170" s="6">
        <v>5.0999999999999997E-2</v>
      </c>
      <c r="L170" s="15">
        <f t="shared" si="32"/>
        <v>0.33377837116154874</v>
      </c>
      <c r="M170" s="15">
        <f t="shared" si="30"/>
        <v>1.7133956386292832</v>
      </c>
      <c r="N170" s="15">
        <f t="shared" si="29"/>
        <v>5.1333333333333329</v>
      </c>
      <c r="O170" s="27"/>
      <c r="P170" s="34"/>
      <c r="Q170" s="14">
        <v>0.1</v>
      </c>
      <c r="R170" s="15">
        <v>0</v>
      </c>
    </row>
    <row r="171" spans="1:19" x14ac:dyDescent="0.25">
      <c r="G171" s="6">
        <f t="shared" si="31"/>
        <v>267</v>
      </c>
      <c r="H171" s="6">
        <v>80</v>
      </c>
      <c r="I171" s="6">
        <v>1070</v>
      </c>
      <c r="J171" s="6" t="s">
        <v>20</v>
      </c>
      <c r="K171" s="6">
        <v>5.5E-2</v>
      </c>
      <c r="L171" s="15"/>
      <c r="M171" s="15">
        <f t="shared" si="30"/>
        <v>2.0249221183800623</v>
      </c>
      <c r="N171" s="15"/>
      <c r="O171" s="27">
        <v>0.73086680673297522</v>
      </c>
      <c r="P171" s="34">
        <f t="shared" si="25"/>
        <v>2.7705761155464197</v>
      </c>
    </row>
    <row r="172" spans="1:19" x14ac:dyDescent="0.25">
      <c r="G172" s="6">
        <f t="shared" si="31"/>
        <v>268</v>
      </c>
      <c r="H172" s="6">
        <v>100</v>
      </c>
      <c r="I172" s="6">
        <v>1070</v>
      </c>
      <c r="J172" s="6" t="s">
        <v>20</v>
      </c>
      <c r="K172" s="6">
        <v>5.6000000000000001E-2</v>
      </c>
      <c r="L172" s="15"/>
      <c r="M172" s="15">
        <f t="shared" si="30"/>
        <v>2.1028037383177569</v>
      </c>
      <c r="N172" s="15"/>
      <c r="O172" s="27">
        <v>2.5711340797188309</v>
      </c>
      <c r="P172" s="34">
        <f t="shared" si="25"/>
        <v>0.81785067332922257</v>
      </c>
    </row>
    <row r="173" spans="1:19" x14ac:dyDescent="0.25">
      <c r="G173" s="6">
        <f t="shared" si="31"/>
        <v>269</v>
      </c>
      <c r="H173" s="6" t="s">
        <v>22</v>
      </c>
      <c r="I173" s="6">
        <v>1070</v>
      </c>
      <c r="J173" s="6" t="s">
        <v>20</v>
      </c>
      <c r="K173" s="6">
        <v>2.9000000000000001E-2</v>
      </c>
      <c r="L173" s="15"/>
      <c r="M173" s="15"/>
      <c r="N173" s="15"/>
      <c r="O173" s="27"/>
      <c r="P173" s="34"/>
    </row>
    <row r="174" spans="1:19" x14ac:dyDescent="0.25">
      <c r="A174" s="6">
        <v>34</v>
      </c>
      <c r="B174" s="6" t="s">
        <v>23</v>
      </c>
      <c r="C174" s="9">
        <v>43654</v>
      </c>
      <c r="D174" s="6">
        <v>1526</v>
      </c>
      <c r="E174" s="6">
        <v>39.250306999999999</v>
      </c>
      <c r="F174" s="6">
        <v>-70.884434999999996</v>
      </c>
      <c r="G174" s="6">
        <f t="shared" si="31"/>
        <v>270</v>
      </c>
      <c r="H174" s="6">
        <v>0</v>
      </c>
      <c r="I174" s="6">
        <v>1070</v>
      </c>
      <c r="J174" s="6">
        <v>1.0999999999999999E-2</v>
      </c>
      <c r="K174" s="6">
        <v>9.7000000000000003E-2</v>
      </c>
      <c r="L174" s="15">
        <f t="shared" si="32"/>
        <v>0.73431241655540724</v>
      </c>
      <c r="M174" s="15">
        <f>1000*(K174-K$183)*1000/(12*I174)</f>
        <v>5.2180685358255454</v>
      </c>
      <c r="N174" s="15">
        <f t="shared" si="29"/>
        <v>7.1060606060606064</v>
      </c>
      <c r="O174" s="27"/>
      <c r="P174" s="34"/>
      <c r="Q174" s="14">
        <v>100</v>
      </c>
      <c r="R174" s="15">
        <v>0.38716650138437608</v>
      </c>
      <c r="S174" s="15">
        <v>248.02339275468893</v>
      </c>
    </row>
    <row r="175" spans="1:19" x14ac:dyDescent="0.25">
      <c r="G175" s="6">
        <f t="shared" si="31"/>
        <v>271</v>
      </c>
      <c r="H175" s="6">
        <v>6</v>
      </c>
      <c r="I175" s="6">
        <v>1070</v>
      </c>
      <c r="J175" s="6">
        <v>1.0999999999999999E-2</v>
      </c>
      <c r="K175" s="6">
        <v>0.10199999999999999</v>
      </c>
      <c r="L175" s="15">
        <f t="shared" si="32"/>
        <v>0.73431241655540724</v>
      </c>
      <c r="M175" s="15">
        <f t="shared" ref="M175:M182" si="33">1000*(K175-K$183)*1000/(12*I175)</f>
        <v>5.6074766355140184</v>
      </c>
      <c r="N175" s="15">
        <f t="shared" si="29"/>
        <v>7.6363636363636358</v>
      </c>
      <c r="O175" s="27">
        <v>4.8958428644685412</v>
      </c>
      <c r="P175" s="34">
        <f t="shared" si="25"/>
        <v>1.145354700047696</v>
      </c>
      <c r="Q175" s="14">
        <v>50</v>
      </c>
      <c r="R175" s="15">
        <v>0.37815129650632578</v>
      </c>
    </row>
    <row r="176" spans="1:19" x14ac:dyDescent="0.25">
      <c r="G176" s="6">
        <f t="shared" si="31"/>
        <v>272</v>
      </c>
      <c r="H176" s="6">
        <v>12</v>
      </c>
      <c r="I176" s="6">
        <v>1070</v>
      </c>
      <c r="J176" s="6">
        <v>1.2999999999999999E-2</v>
      </c>
      <c r="K176" s="6">
        <v>9.9000000000000005E-2</v>
      </c>
      <c r="L176" s="15">
        <f t="shared" si="32"/>
        <v>0.86782376502002667</v>
      </c>
      <c r="M176" s="15">
        <f t="shared" si="33"/>
        <v>5.3738317757009346</v>
      </c>
      <c r="N176" s="15">
        <f t="shared" si="29"/>
        <v>6.1923076923076925</v>
      </c>
      <c r="O176" s="27"/>
      <c r="P176" s="34"/>
      <c r="Q176" s="14">
        <v>25</v>
      </c>
      <c r="R176" s="15">
        <v>0.30505504073835044</v>
      </c>
    </row>
    <row r="177" spans="1:19" x14ac:dyDescent="0.25">
      <c r="G177" s="6">
        <f t="shared" si="31"/>
        <v>273</v>
      </c>
      <c r="H177" s="6">
        <v>16</v>
      </c>
      <c r="I177" s="6">
        <v>1070</v>
      </c>
      <c r="J177" s="6">
        <v>1.2999999999999999E-2</v>
      </c>
      <c r="K177" s="6">
        <v>0.106</v>
      </c>
      <c r="L177" s="15">
        <f t="shared" si="32"/>
        <v>0.86782376502002667</v>
      </c>
      <c r="M177" s="15">
        <f t="shared" si="33"/>
        <v>5.9190031152647977</v>
      </c>
      <c r="N177" s="15">
        <f t="shared" si="29"/>
        <v>6.8205128205128212</v>
      </c>
      <c r="O177" s="27"/>
      <c r="P177" s="34"/>
      <c r="Q177" s="14">
        <v>15</v>
      </c>
      <c r="R177" s="15">
        <v>0.33218187343446576</v>
      </c>
    </row>
    <row r="178" spans="1:19" x14ac:dyDescent="0.25">
      <c r="G178" s="6">
        <f t="shared" si="31"/>
        <v>274</v>
      </c>
      <c r="H178" s="6">
        <v>25</v>
      </c>
      <c r="I178" s="6">
        <v>1070</v>
      </c>
      <c r="J178" s="6">
        <v>1.9E-2</v>
      </c>
      <c r="K178" s="6">
        <v>0.15</v>
      </c>
      <c r="L178" s="15">
        <f t="shared" si="32"/>
        <v>1.2683578104138853</v>
      </c>
      <c r="M178" s="15">
        <f t="shared" si="33"/>
        <v>9.3457943925233646</v>
      </c>
      <c r="N178" s="15">
        <f t="shared" si="29"/>
        <v>7.3684210526315788</v>
      </c>
      <c r="O178" s="27"/>
      <c r="P178" s="34"/>
      <c r="Q178" s="14">
        <v>5</v>
      </c>
      <c r="R178" s="15">
        <v>0.15025341463417155</v>
      </c>
    </row>
    <row r="179" spans="1:19" x14ac:dyDescent="0.25">
      <c r="G179" s="6">
        <f t="shared" si="31"/>
        <v>275</v>
      </c>
      <c r="H179" s="6">
        <v>39</v>
      </c>
      <c r="I179" s="6">
        <v>1070</v>
      </c>
      <c r="J179" s="6">
        <v>2.5000000000000001E-2</v>
      </c>
      <c r="K179" s="6">
        <v>0.16</v>
      </c>
      <c r="L179" s="15">
        <f t="shared" si="32"/>
        <v>1.6688918558077437</v>
      </c>
      <c r="M179" s="15">
        <f t="shared" si="33"/>
        <v>10.124610591900311</v>
      </c>
      <c r="N179" s="15">
        <f t="shared" si="29"/>
        <v>6.0666666666666664</v>
      </c>
      <c r="O179" s="27">
        <v>0.43778213409454581</v>
      </c>
      <c r="P179" s="34">
        <f t="shared" si="25"/>
        <v>23.127052941163981</v>
      </c>
      <c r="Q179" s="14">
        <v>1</v>
      </c>
      <c r="R179" s="15">
        <v>9.039570296639618E-2</v>
      </c>
    </row>
    <row r="180" spans="1:19" x14ac:dyDescent="0.25">
      <c r="G180" s="6">
        <f t="shared" si="31"/>
        <v>276</v>
      </c>
      <c r="H180" s="6">
        <v>58</v>
      </c>
      <c r="I180" s="6">
        <v>1020</v>
      </c>
      <c r="J180" s="6">
        <v>7.0000000000000001E-3</v>
      </c>
      <c r="K180" s="6">
        <v>6.6000000000000003E-2</v>
      </c>
      <c r="L180" s="15">
        <f t="shared" si="32"/>
        <v>0.49019607843137253</v>
      </c>
      <c r="M180" s="15">
        <f t="shared" si="33"/>
        <v>2.9411764705882359</v>
      </c>
      <c r="N180" s="15">
        <f t="shared" si="29"/>
        <v>6.0000000000000018</v>
      </c>
      <c r="O180" s="27">
        <v>0.50026448137603585</v>
      </c>
      <c r="P180" s="34">
        <f t="shared" si="25"/>
        <v>5.8792430405976193</v>
      </c>
      <c r="Q180" s="14">
        <v>0.1</v>
      </c>
      <c r="R180" s="15">
        <v>0</v>
      </c>
    </row>
    <row r="181" spans="1:19" x14ac:dyDescent="0.25">
      <c r="G181" s="6">
        <f t="shared" si="31"/>
        <v>277</v>
      </c>
      <c r="H181" s="6">
        <v>80</v>
      </c>
      <c r="I181" s="6">
        <v>1070</v>
      </c>
      <c r="J181" s="6" t="s">
        <v>20</v>
      </c>
      <c r="K181" s="6">
        <v>4.2999999999999997E-2</v>
      </c>
      <c r="L181" s="15"/>
      <c r="M181" s="15">
        <f t="shared" si="33"/>
        <v>1.0124610591900309</v>
      </c>
      <c r="N181" s="15"/>
      <c r="O181" s="27">
        <v>0.47136604271987448</v>
      </c>
      <c r="P181" s="34">
        <f t="shared" si="25"/>
        <v>2.1479295652014558</v>
      </c>
    </row>
    <row r="182" spans="1:19" x14ac:dyDescent="0.25">
      <c r="G182" s="6">
        <f t="shared" si="31"/>
        <v>278</v>
      </c>
      <c r="H182" s="6">
        <v>100</v>
      </c>
      <c r="I182" s="6">
        <v>1070</v>
      </c>
      <c r="J182" s="6" t="s">
        <v>20</v>
      </c>
      <c r="K182" s="6">
        <v>5.0999999999999997E-2</v>
      </c>
      <c r="L182" s="15"/>
      <c r="M182" s="15">
        <f t="shared" si="33"/>
        <v>1.6355140186915884</v>
      </c>
      <c r="N182" s="15"/>
      <c r="O182" s="27">
        <v>0.87792491580596654</v>
      </c>
      <c r="P182" s="34">
        <f t="shared" si="25"/>
        <v>1.8629315437415601</v>
      </c>
    </row>
    <row r="183" spans="1:19" x14ac:dyDescent="0.25">
      <c r="G183" s="6">
        <f t="shared" si="31"/>
        <v>279</v>
      </c>
      <c r="H183" s="6" t="s">
        <v>22</v>
      </c>
      <c r="I183" s="6">
        <v>1070</v>
      </c>
      <c r="J183" s="6" t="s">
        <v>20</v>
      </c>
      <c r="K183" s="6">
        <v>0.03</v>
      </c>
      <c r="L183" s="15"/>
      <c r="M183" s="15"/>
      <c r="N183" s="15"/>
      <c r="O183" s="27"/>
      <c r="P183" s="34"/>
    </row>
    <row r="184" spans="1:19" x14ac:dyDescent="0.25">
      <c r="A184" s="6">
        <v>35</v>
      </c>
      <c r="B184" s="6" t="s">
        <v>24</v>
      </c>
      <c r="C184" s="9">
        <v>43654</v>
      </c>
      <c r="D184" s="6">
        <v>1701</v>
      </c>
      <c r="E184" s="6">
        <v>39.249746000000002</v>
      </c>
      <c r="F184" s="6">
        <v>-70.766103000000001</v>
      </c>
      <c r="G184" s="6">
        <f t="shared" si="31"/>
        <v>280</v>
      </c>
      <c r="H184" s="6">
        <v>0</v>
      </c>
      <c r="I184" s="6">
        <v>1070</v>
      </c>
      <c r="J184" s="6">
        <v>1.4E-2</v>
      </c>
      <c r="K184" s="6">
        <v>0.112</v>
      </c>
      <c r="L184" s="15">
        <f t="shared" si="32"/>
        <v>0.93457943925233644</v>
      </c>
      <c r="M184" s="15">
        <f>1000*(K184-K$193)*1000/(12*I184)</f>
        <v>6.5420560747663554</v>
      </c>
      <c r="N184" s="15">
        <f t="shared" si="29"/>
        <v>7</v>
      </c>
      <c r="O184" s="27"/>
      <c r="P184" s="36"/>
      <c r="Q184" s="14">
        <v>100</v>
      </c>
      <c r="R184" s="15">
        <v>0.56283746117703271</v>
      </c>
      <c r="S184" s="15">
        <v>550.29699769053116</v>
      </c>
    </row>
    <row r="185" spans="1:19" x14ac:dyDescent="0.25">
      <c r="G185" s="6">
        <f t="shared" si="31"/>
        <v>281</v>
      </c>
      <c r="H185" s="6">
        <v>6</v>
      </c>
      <c r="I185" s="6">
        <v>1070</v>
      </c>
      <c r="J185" s="6">
        <v>1.7000000000000001E-2</v>
      </c>
      <c r="K185" s="6">
        <v>0.13500000000000001</v>
      </c>
      <c r="L185" s="15">
        <f t="shared" si="32"/>
        <v>1.1348464619492658</v>
      </c>
      <c r="M185" s="15">
        <f t="shared" ref="M185:M192" si="34">1000*(K185-K$193)*1000/(12*I185)</f>
        <v>8.3333333333333339</v>
      </c>
      <c r="N185" s="15">
        <f t="shared" si="29"/>
        <v>7.3431372549019613</v>
      </c>
      <c r="O185" s="27">
        <v>1.2615075056470639</v>
      </c>
      <c r="P185" s="34">
        <f t="shared" si="25"/>
        <v>6.6058531526999715</v>
      </c>
      <c r="Q185" s="14">
        <v>50</v>
      </c>
      <c r="R185" s="15">
        <v>0.77188420801146773</v>
      </c>
    </row>
    <row r="186" spans="1:19" x14ac:dyDescent="0.25">
      <c r="G186" s="6">
        <f t="shared" si="31"/>
        <v>282</v>
      </c>
      <c r="H186" s="6">
        <v>12</v>
      </c>
      <c r="I186" s="6">
        <v>1070</v>
      </c>
      <c r="J186" s="6">
        <v>1.9E-2</v>
      </c>
      <c r="K186" s="6">
        <v>0.13900000000000001</v>
      </c>
      <c r="L186" s="15">
        <f t="shared" si="32"/>
        <v>1.2683578104138853</v>
      </c>
      <c r="M186" s="15">
        <f t="shared" si="34"/>
        <v>8.6448598130841141</v>
      </c>
      <c r="N186" s="15">
        <f t="shared" si="29"/>
        <v>6.8157894736842115</v>
      </c>
      <c r="O186" s="27"/>
      <c r="P186" s="34"/>
      <c r="Q186" s="14">
        <v>25</v>
      </c>
      <c r="R186" s="15">
        <v>0.54795333280242098</v>
      </c>
    </row>
    <row r="187" spans="1:19" x14ac:dyDescent="0.25">
      <c r="G187" s="6">
        <f t="shared" si="31"/>
        <v>283</v>
      </c>
      <c r="H187" s="6">
        <v>17</v>
      </c>
      <c r="I187" s="6">
        <v>1070</v>
      </c>
      <c r="J187" s="6">
        <v>1.9E-2</v>
      </c>
      <c r="K187" s="6">
        <v>0.13900000000000001</v>
      </c>
      <c r="L187" s="15">
        <f t="shared" si="32"/>
        <v>1.2683578104138853</v>
      </c>
      <c r="M187" s="15">
        <f t="shared" si="34"/>
        <v>8.6448598130841141</v>
      </c>
      <c r="N187" s="15">
        <f t="shared" si="29"/>
        <v>6.8157894736842115</v>
      </c>
      <c r="O187" s="27">
        <v>1.3877150544629295</v>
      </c>
      <c r="P187" s="34">
        <f t="shared" si="25"/>
        <v>6.2295640486726791</v>
      </c>
      <c r="Q187" s="14">
        <v>15</v>
      </c>
      <c r="R187" s="15">
        <v>0.85224177749462449</v>
      </c>
    </row>
    <row r="188" spans="1:19" x14ac:dyDescent="0.25">
      <c r="G188" s="6">
        <f t="shared" si="31"/>
        <v>284</v>
      </c>
      <c r="H188" s="6">
        <v>26</v>
      </c>
      <c r="I188" s="6">
        <v>1070</v>
      </c>
      <c r="J188" s="6">
        <v>2.7E-2</v>
      </c>
      <c r="K188" s="6">
        <v>0.16</v>
      </c>
      <c r="L188" s="15">
        <f t="shared" si="32"/>
        <v>1.8024032042723632</v>
      </c>
      <c r="M188" s="15">
        <f t="shared" si="34"/>
        <v>10.280373831775702</v>
      </c>
      <c r="N188" s="15">
        <f t="shared" si="29"/>
        <v>5.7037037037037042</v>
      </c>
      <c r="O188" s="27">
        <v>3.8087601881627573</v>
      </c>
      <c r="P188" s="34">
        <f t="shared" si="25"/>
        <v>2.699139174927859</v>
      </c>
      <c r="Q188" s="14">
        <v>5</v>
      </c>
      <c r="R188" s="15">
        <v>0.64553635422473521</v>
      </c>
    </row>
    <row r="189" spans="1:19" x14ac:dyDescent="0.25">
      <c r="G189" s="6">
        <f t="shared" si="31"/>
        <v>285</v>
      </c>
      <c r="H189" s="6">
        <v>40</v>
      </c>
      <c r="I189" s="6">
        <v>1070</v>
      </c>
      <c r="J189" s="6" t="s">
        <v>20</v>
      </c>
      <c r="K189" s="6">
        <v>4.2999999999999997E-2</v>
      </c>
      <c r="L189" s="15"/>
      <c r="M189" s="15">
        <f t="shared" si="34"/>
        <v>1.1682242990654204</v>
      </c>
      <c r="N189" s="15"/>
      <c r="O189" s="27">
        <v>0.52632065646104953</v>
      </c>
      <c r="P189" s="34">
        <f t="shared" si="25"/>
        <v>2.2196056429183204</v>
      </c>
      <c r="Q189" s="14">
        <v>1</v>
      </c>
      <c r="R189" s="15">
        <v>1.2124711316397229E-2</v>
      </c>
    </row>
    <row r="190" spans="1:19" x14ac:dyDescent="0.25">
      <c r="G190" s="6">
        <f t="shared" si="31"/>
        <v>286</v>
      </c>
      <c r="H190" s="6">
        <v>60</v>
      </c>
      <c r="I190" s="6">
        <v>1070</v>
      </c>
      <c r="J190" s="6" t="s">
        <v>20</v>
      </c>
      <c r="K190" s="6">
        <v>4.8000000000000001E-2</v>
      </c>
      <c r="L190" s="15"/>
      <c r="M190" s="15">
        <f t="shared" si="34"/>
        <v>1.557632398753894</v>
      </c>
      <c r="N190" s="15"/>
      <c r="O190" s="27"/>
      <c r="P190" s="34"/>
      <c r="Q190" s="14">
        <v>0.1</v>
      </c>
      <c r="R190" s="15">
        <v>0</v>
      </c>
    </row>
    <row r="191" spans="1:19" x14ac:dyDescent="0.25">
      <c r="G191" s="6">
        <f t="shared" si="31"/>
        <v>287</v>
      </c>
      <c r="H191" s="6">
        <v>80</v>
      </c>
      <c r="I191" s="6">
        <v>1070</v>
      </c>
      <c r="J191" s="6" t="s">
        <v>20</v>
      </c>
      <c r="K191" s="6">
        <v>0.05</v>
      </c>
      <c r="L191" s="15"/>
      <c r="M191" s="15">
        <f t="shared" si="34"/>
        <v>1.7133956386292837</v>
      </c>
      <c r="N191" s="15"/>
      <c r="O191" s="27">
        <v>0.66074875358187812</v>
      </c>
      <c r="P191" s="34">
        <f t="shared" si="25"/>
        <v>2.5931121766648397</v>
      </c>
    </row>
    <row r="192" spans="1:19" x14ac:dyDescent="0.25">
      <c r="G192" s="6">
        <f t="shared" si="31"/>
        <v>288</v>
      </c>
      <c r="H192" s="6">
        <v>100</v>
      </c>
      <c r="I192" s="6">
        <v>1070</v>
      </c>
      <c r="J192" s="6" t="s">
        <v>20</v>
      </c>
      <c r="K192" s="6">
        <v>4.5999999999999999E-2</v>
      </c>
      <c r="L192" s="15"/>
      <c r="M192" s="15">
        <f t="shared" si="34"/>
        <v>1.4018691588785046</v>
      </c>
      <c r="N192" s="15"/>
      <c r="O192" s="27">
        <v>0.2865273380978291</v>
      </c>
      <c r="P192" s="34">
        <f t="shared" si="25"/>
        <v>4.8926192110850657</v>
      </c>
    </row>
    <row r="193" spans="1:16" x14ac:dyDescent="0.25">
      <c r="G193" s="6">
        <f t="shared" si="31"/>
        <v>289</v>
      </c>
      <c r="H193" s="6" t="s">
        <v>22</v>
      </c>
      <c r="I193" s="6">
        <v>1070</v>
      </c>
      <c r="J193" s="6" t="s">
        <v>20</v>
      </c>
      <c r="K193" s="6">
        <v>2.8000000000000001E-2</v>
      </c>
      <c r="L193" s="15"/>
      <c r="M193" s="15"/>
      <c r="N193" s="15"/>
      <c r="O193" s="27"/>
      <c r="P193" s="34"/>
    </row>
    <row r="194" spans="1:16" x14ac:dyDescent="0.25">
      <c r="A194" s="6">
        <v>36</v>
      </c>
      <c r="B194" s="6" t="s">
        <v>25</v>
      </c>
      <c r="C194" s="9">
        <v>43654</v>
      </c>
      <c r="D194" s="6">
        <v>1853</v>
      </c>
      <c r="E194" s="6">
        <v>39.250796000000001</v>
      </c>
      <c r="F194" s="6">
        <v>-70.648049</v>
      </c>
      <c r="G194" s="6">
        <f t="shared" si="31"/>
        <v>290</v>
      </c>
      <c r="H194" s="6">
        <v>0</v>
      </c>
      <c r="I194" s="6">
        <v>1070</v>
      </c>
      <c r="J194" s="6">
        <v>1.7999999999999999E-2</v>
      </c>
      <c r="K194" s="6">
        <v>0.13</v>
      </c>
      <c r="L194" s="15">
        <f t="shared" si="32"/>
        <v>1.2016021361815754</v>
      </c>
      <c r="M194" s="15">
        <f>1000*(K194-K$202)*1000/(12*I194)</f>
        <v>8.3333333333333339</v>
      </c>
      <c r="N194" s="15">
        <f t="shared" si="29"/>
        <v>6.935185185185186</v>
      </c>
      <c r="O194" s="27">
        <v>0.35442930668878664</v>
      </c>
      <c r="P194" s="34">
        <f t="shared" si="25"/>
        <v>23.511975945743604</v>
      </c>
    </row>
    <row r="195" spans="1:16" x14ac:dyDescent="0.25">
      <c r="G195" s="6">
        <f t="shared" si="31"/>
        <v>291</v>
      </c>
      <c r="H195" s="6">
        <v>10</v>
      </c>
      <c r="I195" s="6">
        <v>1070</v>
      </c>
      <c r="J195" s="6">
        <v>3.5000000000000003E-2</v>
      </c>
      <c r="K195" s="6">
        <v>0.215</v>
      </c>
      <c r="L195" s="15">
        <f t="shared" si="32"/>
        <v>2.3364485981308412</v>
      </c>
      <c r="M195" s="15">
        <f t="shared" ref="M195:M201" si="35">1000*(K195-K$202)*1000/(12*I195)</f>
        <v>14.953271028037383</v>
      </c>
      <c r="N195" s="15">
        <f t="shared" si="29"/>
        <v>6.3999999999999995</v>
      </c>
      <c r="O195" s="27">
        <v>1.6352627405620255</v>
      </c>
      <c r="P195" s="34">
        <f t="shared" si="25"/>
        <v>9.1442620547313851</v>
      </c>
    </row>
    <row r="196" spans="1:16" x14ac:dyDescent="0.25">
      <c r="G196" s="6">
        <f t="shared" si="31"/>
        <v>292</v>
      </c>
      <c r="H196" s="6">
        <v>20</v>
      </c>
      <c r="I196" s="6">
        <v>1070</v>
      </c>
      <c r="J196" s="6">
        <v>4.7E-2</v>
      </c>
      <c r="K196" s="6">
        <v>0.26600000000000001</v>
      </c>
      <c r="L196" s="15">
        <f t="shared" si="32"/>
        <v>3.1375166889185579</v>
      </c>
      <c r="M196" s="15">
        <f t="shared" si="35"/>
        <v>18.925233644859816</v>
      </c>
      <c r="N196" s="15">
        <f t="shared" si="29"/>
        <v>6.0319148936170226</v>
      </c>
      <c r="O196" s="27"/>
      <c r="P196" s="34"/>
    </row>
    <row r="197" spans="1:16" x14ac:dyDescent="0.25">
      <c r="G197" s="6">
        <f t="shared" si="31"/>
        <v>293</v>
      </c>
      <c r="H197" s="6">
        <v>30</v>
      </c>
      <c r="I197" s="6">
        <v>1070</v>
      </c>
      <c r="J197" s="6">
        <v>1.2E-2</v>
      </c>
      <c r="K197" s="6">
        <v>8.8999999999999996E-2</v>
      </c>
      <c r="L197" s="15">
        <f t="shared" si="32"/>
        <v>0.8010680907877169</v>
      </c>
      <c r="M197" s="15">
        <f t="shared" si="35"/>
        <v>5.1401869158878508</v>
      </c>
      <c r="N197" s="15">
        <f t="shared" si="29"/>
        <v>6.4166666666666679</v>
      </c>
      <c r="O197" s="27">
        <v>1.2969336252149171</v>
      </c>
      <c r="P197" s="34">
        <f t="shared" si="25"/>
        <v>3.9633384592338423</v>
      </c>
    </row>
    <row r="198" spans="1:16" x14ac:dyDescent="0.25">
      <c r="G198" s="6">
        <f t="shared" si="31"/>
        <v>294</v>
      </c>
      <c r="H198" s="6">
        <v>40</v>
      </c>
      <c r="I198" s="6">
        <v>1070</v>
      </c>
      <c r="J198" s="6">
        <v>7.0000000000000001E-3</v>
      </c>
      <c r="K198" s="6">
        <v>5.1999999999999998E-2</v>
      </c>
      <c r="L198" s="15">
        <f t="shared" ref="L198:L261" si="36">1000*J198*1000/(14*I198)</f>
        <v>0.46728971962616822</v>
      </c>
      <c r="M198" s="15">
        <f t="shared" si="35"/>
        <v>2.2585669781931461</v>
      </c>
      <c r="N198" s="15">
        <f t="shared" ref="N198:N261" si="37">M198/L198</f>
        <v>4.833333333333333</v>
      </c>
      <c r="O198" s="27">
        <v>8.1609847109102223</v>
      </c>
      <c r="P198" s="34">
        <f t="shared" ref="P198:P261" si="38">M198/O198</f>
        <v>0.27675177177745752</v>
      </c>
    </row>
    <row r="199" spans="1:16" x14ac:dyDescent="0.25">
      <c r="G199" s="6">
        <f t="shared" si="31"/>
        <v>295</v>
      </c>
      <c r="H199" s="6">
        <v>60</v>
      </c>
      <c r="I199" s="6">
        <v>1070</v>
      </c>
      <c r="J199" s="6">
        <v>4.0000000000000001E-3</v>
      </c>
      <c r="K199" s="6">
        <v>0.05</v>
      </c>
      <c r="L199" s="15">
        <f t="shared" si="36"/>
        <v>0.26702269692923897</v>
      </c>
      <c r="M199" s="15">
        <f t="shared" si="35"/>
        <v>2.1028037383177574</v>
      </c>
      <c r="N199" s="15">
        <f t="shared" si="37"/>
        <v>7.8750000000000018</v>
      </c>
      <c r="O199" s="27">
        <v>3.2255734739275854</v>
      </c>
      <c r="P199" s="34">
        <f t="shared" si="38"/>
        <v>0.65191624227902045</v>
      </c>
    </row>
    <row r="200" spans="1:16" x14ac:dyDescent="0.25">
      <c r="G200" s="6">
        <f t="shared" si="31"/>
        <v>296</v>
      </c>
      <c r="H200" s="6">
        <v>80</v>
      </c>
      <c r="I200" s="6">
        <v>1070</v>
      </c>
      <c r="J200" s="6" t="s">
        <v>20</v>
      </c>
      <c r="K200" s="6">
        <v>3.7999999999999999E-2</v>
      </c>
      <c r="L200" s="15"/>
      <c r="M200" s="15">
        <f t="shared" si="35"/>
        <v>1.1682242990654206</v>
      </c>
      <c r="N200" s="15"/>
      <c r="O200" s="27">
        <v>3.1692208386075476</v>
      </c>
      <c r="P200" s="34">
        <f t="shared" si="38"/>
        <v>0.36861561833560968</v>
      </c>
    </row>
    <row r="201" spans="1:16" x14ac:dyDescent="0.25">
      <c r="G201" s="6">
        <f t="shared" si="31"/>
        <v>297</v>
      </c>
      <c r="H201" s="6">
        <v>100</v>
      </c>
      <c r="I201" s="6">
        <v>1070</v>
      </c>
      <c r="J201" s="6" t="s">
        <v>20</v>
      </c>
      <c r="K201" s="6">
        <v>3.2000000000000001E-2</v>
      </c>
      <c r="L201" s="15"/>
      <c r="M201" s="15">
        <f t="shared" si="35"/>
        <v>0.70093457943925253</v>
      </c>
      <c r="N201" s="15"/>
      <c r="O201" s="27">
        <v>0.29885095651754079</v>
      </c>
      <c r="P201" s="34">
        <f t="shared" si="38"/>
        <v>2.3454319424208094</v>
      </c>
    </row>
    <row r="202" spans="1:16" x14ac:dyDescent="0.25">
      <c r="G202" s="6">
        <f t="shared" si="31"/>
        <v>298</v>
      </c>
      <c r="H202" s="6" t="s">
        <v>22</v>
      </c>
      <c r="I202" s="6">
        <v>1070</v>
      </c>
      <c r="J202" s="6" t="s">
        <v>20</v>
      </c>
      <c r="K202" s="6">
        <v>2.3E-2</v>
      </c>
      <c r="L202" s="15"/>
      <c r="M202" s="15"/>
      <c r="N202" s="15"/>
      <c r="O202" s="27"/>
      <c r="P202" s="34"/>
    </row>
    <row r="203" spans="1:16" x14ac:dyDescent="0.25">
      <c r="A203" s="6">
        <v>37</v>
      </c>
      <c r="B203" s="6" t="s">
        <v>26</v>
      </c>
      <c r="C203" s="9">
        <v>43654</v>
      </c>
      <c r="D203" s="6">
        <v>2022</v>
      </c>
      <c r="E203" s="6">
        <v>39.250182000000002</v>
      </c>
      <c r="F203" s="6">
        <v>-70.533437000000006</v>
      </c>
      <c r="G203" s="6">
        <f t="shared" si="31"/>
        <v>299</v>
      </c>
      <c r="H203" s="6">
        <v>0</v>
      </c>
      <c r="I203" s="6">
        <v>1070</v>
      </c>
      <c r="J203" s="6">
        <v>1.9E-2</v>
      </c>
      <c r="K203" s="6">
        <v>0.124</v>
      </c>
      <c r="L203" s="15">
        <f t="shared" si="36"/>
        <v>1.2683578104138853</v>
      </c>
      <c r="M203" s="15">
        <f>1000*(K203-K$211)*1000/(12*I203)</f>
        <v>8.0996884735202492</v>
      </c>
      <c r="N203" s="15">
        <f t="shared" si="37"/>
        <v>6.3859649122807012</v>
      </c>
      <c r="O203" s="27">
        <v>1.6028260007070925</v>
      </c>
      <c r="P203" s="34">
        <f t="shared" si="38"/>
        <v>5.053379761712776</v>
      </c>
    </row>
    <row r="204" spans="1:16" x14ac:dyDescent="0.25">
      <c r="G204" s="6">
        <f t="shared" si="31"/>
        <v>300</v>
      </c>
      <c r="H204" s="6">
        <v>10</v>
      </c>
      <c r="I204" s="6">
        <v>1070</v>
      </c>
      <c r="J204" s="6">
        <v>1.9E-2</v>
      </c>
      <c r="K204" s="6">
        <v>0.127</v>
      </c>
      <c r="L204" s="15">
        <f t="shared" si="36"/>
        <v>1.2683578104138853</v>
      </c>
      <c r="M204" s="15">
        <f t="shared" ref="M204:M210" si="39">1000*(K204-K$211)*1000/(12*I204)</f>
        <v>8.3333333333333339</v>
      </c>
      <c r="N204" s="15">
        <f t="shared" si="37"/>
        <v>6.5701754385964914</v>
      </c>
      <c r="O204" s="27">
        <v>0.96271698199996825</v>
      </c>
      <c r="P204" s="34">
        <f t="shared" si="38"/>
        <v>8.6560572724306724</v>
      </c>
    </row>
    <row r="205" spans="1:16" x14ac:dyDescent="0.25">
      <c r="G205" s="6">
        <f t="shared" si="31"/>
        <v>301</v>
      </c>
      <c r="H205" s="6">
        <v>19</v>
      </c>
      <c r="I205" s="6">
        <v>1070</v>
      </c>
      <c r="J205" s="6">
        <v>3.9E-2</v>
      </c>
      <c r="K205" s="6">
        <v>0.22900000000000001</v>
      </c>
      <c r="L205" s="15">
        <f t="shared" si="36"/>
        <v>2.6034712950600802</v>
      </c>
      <c r="M205" s="15">
        <f t="shared" si="39"/>
        <v>16.277258566978194</v>
      </c>
      <c r="N205" s="15">
        <f t="shared" si="37"/>
        <v>6.2521367521367521</v>
      </c>
      <c r="O205" s="27">
        <v>2.2076428177561724</v>
      </c>
      <c r="P205" s="34">
        <f t="shared" si="38"/>
        <v>7.3731395477834809</v>
      </c>
    </row>
    <row r="206" spans="1:16" x14ac:dyDescent="0.25">
      <c r="G206" s="6">
        <f t="shared" si="31"/>
        <v>302</v>
      </c>
      <c r="H206" s="6">
        <v>27</v>
      </c>
      <c r="I206" s="6">
        <v>1070</v>
      </c>
      <c r="J206" s="6">
        <v>4.4999999999999998E-2</v>
      </c>
      <c r="K206" s="6">
        <v>0.27100000000000002</v>
      </c>
      <c r="L206" s="15">
        <f t="shared" si="36"/>
        <v>3.0040053404539386</v>
      </c>
      <c r="M206" s="15">
        <f t="shared" si="39"/>
        <v>19.548286604361369</v>
      </c>
      <c r="N206" s="15">
        <f t="shared" si="37"/>
        <v>6.5074074074074071</v>
      </c>
      <c r="O206" s="27">
        <v>0.21053451379269009</v>
      </c>
      <c r="P206" s="34">
        <f t="shared" si="38"/>
        <v>92.850745714834432</v>
      </c>
    </row>
    <row r="207" spans="1:16" x14ac:dyDescent="0.25">
      <c r="G207" s="6">
        <f t="shared" si="31"/>
        <v>303</v>
      </c>
      <c r="H207" s="6">
        <v>40</v>
      </c>
      <c r="I207" s="6">
        <v>1070</v>
      </c>
      <c r="J207" s="6">
        <v>1.7000000000000001E-2</v>
      </c>
      <c r="K207" s="6">
        <v>9.2999999999999999E-2</v>
      </c>
      <c r="L207" s="15">
        <f t="shared" si="36"/>
        <v>1.1348464619492658</v>
      </c>
      <c r="M207" s="15">
        <f t="shared" si="39"/>
        <v>5.685358255451713</v>
      </c>
      <c r="N207" s="15">
        <f t="shared" si="37"/>
        <v>5.0098039215686265</v>
      </c>
      <c r="O207" s="27">
        <v>0.26677521665606851</v>
      </c>
      <c r="P207" s="34">
        <f t="shared" si="38"/>
        <v>21.31141837954678</v>
      </c>
    </row>
    <row r="208" spans="1:16" x14ac:dyDescent="0.25">
      <c r="G208" s="6">
        <f t="shared" si="31"/>
        <v>304</v>
      </c>
      <c r="H208" s="6">
        <v>60</v>
      </c>
      <c r="I208" s="6">
        <v>1070</v>
      </c>
      <c r="J208" s="6">
        <v>5.0000000000000001E-3</v>
      </c>
      <c r="K208" s="6">
        <v>4.8000000000000001E-2</v>
      </c>
      <c r="L208" s="15">
        <f t="shared" si="36"/>
        <v>0.33377837116154874</v>
      </c>
      <c r="M208" s="15">
        <f t="shared" si="39"/>
        <v>2.1806853582554515</v>
      </c>
      <c r="N208" s="15">
        <f t="shared" si="37"/>
        <v>6.5333333333333323</v>
      </c>
      <c r="O208" s="27">
        <v>5.157762823997464</v>
      </c>
      <c r="P208" s="34">
        <f t="shared" si="38"/>
        <v>0.42279674980582699</v>
      </c>
    </row>
    <row r="209" spans="1:16" x14ac:dyDescent="0.25">
      <c r="G209" s="6">
        <f t="shared" si="31"/>
        <v>305</v>
      </c>
      <c r="H209" s="6">
        <v>80</v>
      </c>
      <c r="I209" s="6">
        <v>1070</v>
      </c>
      <c r="J209" s="6">
        <v>5.0000000000000001E-3</v>
      </c>
      <c r="K209" s="6">
        <v>4.5999999999999999E-2</v>
      </c>
      <c r="L209" s="15">
        <f t="shared" si="36"/>
        <v>0.33377837116154874</v>
      </c>
      <c r="M209" s="15">
        <f t="shared" si="39"/>
        <v>2.0249221183800623</v>
      </c>
      <c r="N209" s="15">
        <f t="shared" si="37"/>
        <v>6.0666666666666664</v>
      </c>
      <c r="O209" s="27">
        <v>1.2567599406876608</v>
      </c>
      <c r="P209" s="34">
        <f t="shared" si="38"/>
        <v>1.6112242703026376</v>
      </c>
    </row>
    <row r="210" spans="1:16" x14ac:dyDescent="0.25">
      <c r="G210" s="6">
        <f t="shared" si="31"/>
        <v>306</v>
      </c>
      <c r="H210" s="6">
        <v>100</v>
      </c>
      <c r="I210" s="6">
        <v>1070</v>
      </c>
      <c r="J210" s="6" t="s">
        <v>20</v>
      </c>
      <c r="K210" s="6">
        <v>3.5999999999999997E-2</v>
      </c>
      <c r="L210" s="15"/>
      <c r="M210" s="15">
        <f t="shared" si="39"/>
        <v>1.246105919003115</v>
      </c>
      <c r="N210" s="15"/>
      <c r="O210" s="27">
        <v>0.28378289551709873</v>
      </c>
      <c r="P210" s="34">
        <f t="shared" si="38"/>
        <v>4.3910536494192387</v>
      </c>
    </row>
    <row r="211" spans="1:16" x14ac:dyDescent="0.25">
      <c r="G211" s="6">
        <f t="shared" si="31"/>
        <v>307</v>
      </c>
      <c r="H211" s="6" t="s">
        <v>22</v>
      </c>
      <c r="I211" s="6">
        <v>1070</v>
      </c>
      <c r="J211" s="6" t="s">
        <v>20</v>
      </c>
      <c r="K211" s="6">
        <v>0.02</v>
      </c>
      <c r="L211" s="15"/>
      <c r="M211" s="15"/>
      <c r="N211" s="15"/>
      <c r="O211" s="27"/>
      <c r="P211" s="34"/>
    </row>
    <row r="212" spans="1:16" x14ac:dyDescent="0.25">
      <c r="A212" s="6">
        <v>38</v>
      </c>
      <c r="B212" s="6" t="s">
        <v>27</v>
      </c>
      <c r="C212" s="9">
        <v>43654</v>
      </c>
      <c r="D212" s="6">
        <v>2208</v>
      </c>
      <c r="E212" s="6">
        <v>39.250292999999999</v>
      </c>
      <c r="F212" s="6">
        <v>-70.416319000000001</v>
      </c>
      <c r="G212" s="6">
        <f t="shared" si="31"/>
        <v>308</v>
      </c>
      <c r="H212" s="6">
        <v>0</v>
      </c>
      <c r="I212" s="6">
        <v>1070</v>
      </c>
      <c r="J212" s="6">
        <v>6.0000000000000001E-3</v>
      </c>
      <c r="K212" s="6">
        <v>6.0999999999999999E-2</v>
      </c>
      <c r="L212" s="15">
        <f t="shared" si="36"/>
        <v>0.40053404539385845</v>
      </c>
      <c r="M212" s="15">
        <f>1000*(K212-K$220)*1000/(12*I212)</f>
        <v>3.1931464174454822</v>
      </c>
      <c r="N212" s="15">
        <f t="shared" si="37"/>
        <v>7.9722222222222214</v>
      </c>
      <c r="O212" s="27"/>
      <c r="P212" s="34"/>
    </row>
    <row r="213" spans="1:16" x14ac:dyDescent="0.25">
      <c r="G213" s="6">
        <f t="shared" si="31"/>
        <v>309</v>
      </c>
      <c r="H213" s="6">
        <v>10</v>
      </c>
      <c r="I213" s="6">
        <v>1070</v>
      </c>
      <c r="J213" s="6">
        <v>6.0000000000000001E-3</v>
      </c>
      <c r="K213" s="6">
        <v>0.06</v>
      </c>
      <c r="L213" s="15">
        <f t="shared" si="36"/>
        <v>0.40053404539385845</v>
      </c>
      <c r="M213" s="15">
        <f t="shared" ref="M213:M219" si="40">1000*(K213-K$220)*1000/(12*I213)</f>
        <v>3.1152647975077876</v>
      </c>
      <c r="N213" s="15">
        <f t="shared" si="37"/>
        <v>7.7777777777777768</v>
      </c>
      <c r="O213" s="27">
        <v>0.42719205164094259</v>
      </c>
      <c r="P213" s="34">
        <f t="shared" si="38"/>
        <v>7.292422191708253</v>
      </c>
    </row>
    <row r="214" spans="1:16" x14ac:dyDescent="0.25">
      <c r="G214" s="6">
        <f t="shared" si="31"/>
        <v>310</v>
      </c>
      <c r="H214" s="6">
        <v>20</v>
      </c>
      <c r="I214" s="6">
        <v>1070</v>
      </c>
      <c r="J214" s="6">
        <v>8.9999999999999993E-3</v>
      </c>
      <c r="K214" s="6">
        <v>7.0999999999999994E-2</v>
      </c>
      <c r="L214" s="15">
        <f t="shared" si="36"/>
        <v>0.6008010680907877</v>
      </c>
      <c r="M214" s="15">
        <f t="shared" si="40"/>
        <v>3.9719626168224291</v>
      </c>
      <c r="N214" s="15">
        <f t="shared" si="37"/>
        <v>6.6111111111111098</v>
      </c>
      <c r="O214" s="27">
        <v>0.84747266970922908</v>
      </c>
      <c r="P214" s="34">
        <f t="shared" si="38"/>
        <v>4.6868326953661219</v>
      </c>
    </row>
    <row r="215" spans="1:16" x14ac:dyDescent="0.25">
      <c r="G215" s="6">
        <f t="shared" si="31"/>
        <v>311</v>
      </c>
      <c r="H215" s="6">
        <v>30</v>
      </c>
      <c r="I215" s="6">
        <v>1070</v>
      </c>
      <c r="J215" s="6">
        <v>3.3000000000000002E-2</v>
      </c>
      <c r="K215" s="6">
        <v>0.187</v>
      </c>
      <c r="L215" s="15">
        <f t="shared" si="36"/>
        <v>2.2029372496662218</v>
      </c>
      <c r="M215" s="15">
        <f t="shared" si="40"/>
        <v>13.006230529595015</v>
      </c>
      <c r="N215" s="15">
        <f t="shared" si="37"/>
        <v>5.9040404040404031</v>
      </c>
      <c r="O215" s="27">
        <v>2.6228503778198444</v>
      </c>
      <c r="P215" s="34">
        <f t="shared" si="38"/>
        <v>4.9588152795837344</v>
      </c>
    </row>
    <row r="216" spans="1:16" x14ac:dyDescent="0.25">
      <c r="G216" s="6">
        <f t="shared" si="31"/>
        <v>312</v>
      </c>
      <c r="H216" s="6">
        <v>43</v>
      </c>
      <c r="I216" s="6">
        <v>1070</v>
      </c>
      <c r="J216" s="6">
        <v>0.03</v>
      </c>
      <c r="K216" s="6">
        <v>0.17100000000000001</v>
      </c>
      <c r="L216" s="15">
        <f t="shared" si="36"/>
        <v>2.0026702269692924</v>
      </c>
      <c r="M216" s="15">
        <f t="shared" si="40"/>
        <v>11.760124610591902</v>
      </c>
      <c r="N216" s="15">
        <f t="shared" si="37"/>
        <v>5.8722222222222227</v>
      </c>
      <c r="O216" s="27">
        <v>3.3149360371135903</v>
      </c>
      <c r="P216" s="34">
        <f t="shared" si="38"/>
        <v>3.5476173533748718</v>
      </c>
    </row>
    <row r="217" spans="1:16" x14ac:dyDescent="0.25">
      <c r="G217" s="6">
        <f t="shared" si="31"/>
        <v>313</v>
      </c>
      <c r="H217" s="6">
        <v>60</v>
      </c>
      <c r="I217" s="6">
        <v>1070</v>
      </c>
      <c r="J217" s="6">
        <v>5.0000000000000001E-3</v>
      </c>
      <c r="K217" s="6">
        <v>4.3999999999999997E-2</v>
      </c>
      <c r="L217" s="15">
        <f t="shared" si="36"/>
        <v>0.33377837116154874</v>
      </c>
      <c r="M217" s="15">
        <f t="shared" si="40"/>
        <v>1.8691588785046727</v>
      </c>
      <c r="N217" s="15">
        <f t="shared" si="37"/>
        <v>5.6</v>
      </c>
      <c r="O217" s="27">
        <v>1.1487076697235985</v>
      </c>
      <c r="P217" s="34">
        <f t="shared" si="38"/>
        <v>1.6271841198330546</v>
      </c>
    </row>
    <row r="218" spans="1:16" x14ac:dyDescent="0.25">
      <c r="G218" s="6">
        <f t="shared" si="31"/>
        <v>314</v>
      </c>
      <c r="H218" s="6">
        <v>80</v>
      </c>
      <c r="I218" s="6">
        <v>1070</v>
      </c>
      <c r="J218" s="6" t="s">
        <v>20</v>
      </c>
      <c r="K218" s="6">
        <v>4.1000000000000002E-2</v>
      </c>
      <c r="L218" s="15"/>
      <c r="M218" s="15">
        <f t="shared" si="40"/>
        <v>1.6355140186915889</v>
      </c>
      <c r="N218" s="15"/>
      <c r="O218" s="27">
        <v>2.6526913964518957</v>
      </c>
      <c r="P218" s="34">
        <f t="shared" si="38"/>
        <v>0.61654892117461113</v>
      </c>
    </row>
    <row r="219" spans="1:16" x14ac:dyDescent="0.25">
      <c r="G219" s="6">
        <f t="shared" si="31"/>
        <v>315</v>
      </c>
      <c r="H219" s="6">
        <v>100</v>
      </c>
      <c r="I219" s="6">
        <v>1070</v>
      </c>
      <c r="J219" s="6" t="s">
        <v>20</v>
      </c>
      <c r="K219" s="6">
        <v>3.2000000000000001E-2</v>
      </c>
      <c r="L219" s="15"/>
      <c r="M219" s="15">
        <f t="shared" si="40"/>
        <v>0.93457943925233644</v>
      </c>
      <c r="N219" s="15"/>
      <c r="O219" s="27">
        <v>0.94178987277737358</v>
      </c>
      <c r="P219" s="34">
        <f t="shared" si="38"/>
        <v>0.99234390416221685</v>
      </c>
    </row>
    <row r="220" spans="1:16" x14ac:dyDescent="0.25">
      <c r="G220" s="6">
        <f t="shared" si="31"/>
        <v>316</v>
      </c>
      <c r="H220" s="6">
        <v>100</v>
      </c>
      <c r="I220" s="6" t="s">
        <v>22</v>
      </c>
      <c r="J220" s="6" t="s">
        <v>20</v>
      </c>
      <c r="K220" s="6">
        <v>0.02</v>
      </c>
      <c r="L220" s="15"/>
      <c r="M220" s="15"/>
      <c r="N220" s="15"/>
      <c r="O220" s="27"/>
      <c r="P220" s="34"/>
    </row>
    <row r="221" spans="1:16" x14ac:dyDescent="0.25">
      <c r="A221" s="6">
        <v>39</v>
      </c>
      <c r="B221" s="6" t="s">
        <v>28</v>
      </c>
      <c r="C221" s="9">
        <v>43654</v>
      </c>
      <c r="D221" s="6">
        <v>2339</v>
      </c>
      <c r="E221" s="6">
        <v>39.250506000000001</v>
      </c>
      <c r="F221" s="6">
        <v>-70.30001</v>
      </c>
      <c r="G221" s="6">
        <f t="shared" si="31"/>
        <v>317</v>
      </c>
      <c r="H221" s="6">
        <v>0</v>
      </c>
      <c r="I221" s="6">
        <v>1070</v>
      </c>
      <c r="J221" s="6">
        <v>5.0000000000000001E-3</v>
      </c>
      <c r="K221" s="6">
        <v>4.9000000000000002E-2</v>
      </c>
      <c r="L221" s="15">
        <f t="shared" si="36"/>
        <v>0.33377837116154874</v>
      </c>
      <c r="M221" s="15">
        <f>1000*(K221-K$229)*1000/(12*I221)</f>
        <v>2.4922118380062304</v>
      </c>
      <c r="N221" s="15">
        <f t="shared" si="37"/>
        <v>7.4666666666666659</v>
      </c>
      <c r="O221" s="27"/>
      <c r="P221" s="34"/>
    </row>
    <row r="222" spans="1:16" x14ac:dyDescent="0.25">
      <c r="G222" s="6">
        <f t="shared" si="31"/>
        <v>318</v>
      </c>
      <c r="H222" s="6">
        <v>10</v>
      </c>
      <c r="I222" s="6">
        <v>1070</v>
      </c>
      <c r="J222" s="6">
        <v>8.0000000000000002E-3</v>
      </c>
      <c r="K222" s="6">
        <v>5.8999999999999997E-2</v>
      </c>
      <c r="L222" s="15">
        <f t="shared" si="36"/>
        <v>0.53404539385847793</v>
      </c>
      <c r="M222" s="15">
        <f t="shared" ref="M222:M227" si="41">1000*(K222-K$229)*1000/(12*I222)</f>
        <v>3.2710280373831768</v>
      </c>
      <c r="N222" s="15">
        <f t="shared" si="37"/>
        <v>6.1249999999999991</v>
      </c>
      <c r="O222" s="27">
        <v>2.7145580885011675</v>
      </c>
      <c r="P222" s="34">
        <f t="shared" si="38"/>
        <v>1.2049946734384536</v>
      </c>
    </row>
    <row r="223" spans="1:16" x14ac:dyDescent="0.25">
      <c r="G223" s="6">
        <f t="shared" si="31"/>
        <v>319</v>
      </c>
      <c r="H223" s="6">
        <v>20</v>
      </c>
      <c r="I223" s="6">
        <v>1070</v>
      </c>
      <c r="J223" s="6">
        <v>6.0000000000000001E-3</v>
      </c>
      <c r="K223" s="6">
        <v>5.3999999999999999E-2</v>
      </c>
      <c r="L223" s="15">
        <f t="shared" si="36"/>
        <v>0.40053404539385845</v>
      </c>
      <c r="M223" s="15">
        <f t="shared" si="41"/>
        <v>2.8816199376947043</v>
      </c>
      <c r="N223" s="15">
        <f t="shared" si="37"/>
        <v>7.1944444444444455</v>
      </c>
      <c r="O223" s="27">
        <v>2.0388114682869634</v>
      </c>
      <c r="P223" s="34">
        <f t="shared" si="38"/>
        <v>1.4133822486862309</v>
      </c>
    </row>
    <row r="224" spans="1:16" x14ac:dyDescent="0.25">
      <c r="G224" s="6">
        <f t="shared" si="31"/>
        <v>320</v>
      </c>
      <c r="H224" s="6">
        <v>30</v>
      </c>
      <c r="I224" s="6">
        <v>1070</v>
      </c>
      <c r="J224" s="6">
        <v>7.0000000000000001E-3</v>
      </c>
      <c r="K224" s="6">
        <v>6.3E-2</v>
      </c>
      <c r="L224" s="15">
        <f t="shared" si="36"/>
        <v>0.46728971962616822</v>
      </c>
      <c r="M224" s="15">
        <f t="shared" si="41"/>
        <v>3.5825545171339566</v>
      </c>
      <c r="N224" s="15">
        <f t="shared" si="37"/>
        <v>7.666666666666667</v>
      </c>
      <c r="O224" s="27"/>
      <c r="P224" s="34"/>
    </row>
    <row r="225" spans="1:19" x14ac:dyDescent="0.25">
      <c r="G225" s="6">
        <f t="shared" si="31"/>
        <v>321</v>
      </c>
      <c r="H225" s="6">
        <v>40</v>
      </c>
      <c r="I225" s="6">
        <v>1070</v>
      </c>
      <c r="J225" s="6">
        <v>3.3000000000000002E-2</v>
      </c>
      <c r="K225" s="6">
        <v>0.19900000000000001</v>
      </c>
      <c r="L225" s="15">
        <f t="shared" si="36"/>
        <v>2.2029372496662218</v>
      </c>
      <c r="M225" s="15">
        <f t="shared" si="41"/>
        <v>14.174454828660435</v>
      </c>
      <c r="N225" s="15">
        <f t="shared" si="37"/>
        <v>6.4343434343434334</v>
      </c>
      <c r="O225" s="27"/>
      <c r="P225" s="34"/>
    </row>
    <row r="226" spans="1:19" x14ac:dyDescent="0.25">
      <c r="G226" s="6">
        <f t="shared" si="31"/>
        <v>322</v>
      </c>
      <c r="H226" s="6">
        <v>60</v>
      </c>
      <c r="I226" s="6">
        <v>1070</v>
      </c>
      <c r="J226" s="6">
        <v>6.0000000000000001E-3</v>
      </c>
      <c r="K226" s="6">
        <v>4.5999999999999999E-2</v>
      </c>
      <c r="L226" s="15">
        <f t="shared" si="36"/>
        <v>0.40053404539385845</v>
      </c>
      <c r="M226" s="15">
        <f t="shared" si="41"/>
        <v>2.2585669781931461</v>
      </c>
      <c r="N226" s="15">
        <f t="shared" si="37"/>
        <v>5.6388888888888884</v>
      </c>
      <c r="O226" s="27">
        <v>2.4537340596887183</v>
      </c>
      <c r="P226" s="34">
        <f t="shared" si="38"/>
        <v>0.92046119231016787</v>
      </c>
    </row>
    <row r="227" spans="1:19" x14ac:dyDescent="0.25">
      <c r="G227" s="6">
        <f t="shared" si="31"/>
        <v>323</v>
      </c>
      <c r="H227" s="6">
        <v>80</v>
      </c>
      <c r="I227" s="6">
        <v>1070</v>
      </c>
      <c r="J227" s="6" t="s">
        <v>20</v>
      </c>
      <c r="K227" s="6">
        <v>3.6999999999999998E-2</v>
      </c>
      <c r="L227" s="15"/>
      <c r="M227" s="15">
        <f t="shared" si="41"/>
        <v>1.5576323987538938</v>
      </c>
      <c r="N227" s="15"/>
      <c r="O227" s="27">
        <v>0.52948915207172209</v>
      </c>
      <c r="P227" s="34">
        <f t="shared" si="38"/>
        <v>2.9417645152112661</v>
      </c>
    </row>
    <row r="228" spans="1:19" x14ac:dyDescent="0.25">
      <c r="G228" s="6">
        <f t="shared" si="31"/>
        <v>324</v>
      </c>
      <c r="H228" s="6">
        <v>100</v>
      </c>
      <c r="I228" s="6">
        <v>1070</v>
      </c>
      <c r="J228" s="6" t="s">
        <v>20</v>
      </c>
      <c r="K228" s="6">
        <v>3.4000000000000002E-2</v>
      </c>
      <c r="L228" s="15"/>
      <c r="M228" s="15">
        <f>1000*(K228-K$229)*1000/(12*I228)</f>
        <v>1.32398753894081</v>
      </c>
      <c r="N228" s="15"/>
      <c r="O228" s="27">
        <v>4.2055102165058509</v>
      </c>
      <c r="P228" s="34">
        <f t="shared" si="38"/>
        <v>0.31482209548425383</v>
      </c>
    </row>
    <row r="229" spans="1:19" x14ac:dyDescent="0.25">
      <c r="G229" s="6">
        <f t="shared" si="31"/>
        <v>325</v>
      </c>
      <c r="H229" s="6">
        <v>100</v>
      </c>
      <c r="I229" s="6" t="s">
        <v>22</v>
      </c>
      <c r="J229" s="6" t="s">
        <v>20</v>
      </c>
      <c r="K229" s="6">
        <v>1.7000000000000001E-2</v>
      </c>
      <c r="L229" s="15"/>
      <c r="M229" s="15"/>
      <c r="N229" s="15"/>
      <c r="O229" s="27"/>
      <c r="P229" s="34"/>
    </row>
    <row r="230" spans="1:19" x14ac:dyDescent="0.25">
      <c r="A230" s="6">
        <v>40</v>
      </c>
      <c r="B230" s="6" t="s">
        <v>29</v>
      </c>
      <c r="C230" s="9">
        <v>43655</v>
      </c>
      <c r="D230" s="6">
        <v>140</v>
      </c>
      <c r="E230" s="6">
        <v>39.249158000000001</v>
      </c>
      <c r="F230" s="6">
        <v>-70.189884000000006</v>
      </c>
      <c r="G230" s="6">
        <f t="shared" ref="G230:G237" si="42">G229+1</f>
        <v>326</v>
      </c>
      <c r="H230" s="6">
        <v>0</v>
      </c>
      <c r="I230" s="6">
        <v>1070</v>
      </c>
      <c r="J230" s="6">
        <v>7.0000000000000001E-3</v>
      </c>
      <c r="K230" s="6">
        <v>6.0999999999999999E-2</v>
      </c>
      <c r="L230" s="15">
        <f t="shared" si="36"/>
        <v>0.46728971962616822</v>
      </c>
      <c r="M230" s="15">
        <f>1000*(K230-K$238)*1000/(12*I230)</f>
        <v>3.5046728971962615</v>
      </c>
      <c r="N230" s="15">
        <f t="shared" si="37"/>
        <v>7.5</v>
      </c>
      <c r="O230" s="27">
        <v>1.4599163164540729</v>
      </c>
      <c r="P230" s="34">
        <f t="shared" si="38"/>
        <v>2.4005984847875448</v>
      </c>
    </row>
    <row r="231" spans="1:19" x14ac:dyDescent="0.25">
      <c r="G231" s="6">
        <f t="shared" si="42"/>
        <v>327</v>
      </c>
      <c r="H231" s="6">
        <v>10</v>
      </c>
      <c r="I231" s="6">
        <v>1070</v>
      </c>
      <c r="J231" s="6">
        <v>6.0000000000000001E-3</v>
      </c>
      <c r="K231" s="6">
        <v>4.9000000000000002E-2</v>
      </c>
      <c r="L231" s="15">
        <f t="shared" si="36"/>
        <v>0.40053404539385845</v>
      </c>
      <c r="M231" s="15">
        <f t="shared" ref="M231:M237" si="43">1000*(K231-K$238)*1000/(12*I231)</f>
        <v>2.5700934579439254</v>
      </c>
      <c r="N231" s="15">
        <f t="shared" si="37"/>
        <v>6.4166666666666679</v>
      </c>
      <c r="O231" s="27"/>
      <c r="P231" s="34"/>
    </row>
    <row r="232" spans="1:19" x14ac:dyDescent="0.25">
      <c r="G232" s="6">
        <f t="shared" si="42"/>
        <v>328</v>
      </c>
      <c r="H232" s="6">
        <v>20</v>
      </c>
      <c r="I232" s="6">
        <v>1070</v>
      </c>
      <c r="J232" s="6">
        <v>1.2E-2</v>
      </c>
      <c r="K232" s="6">
        <v>8.3000000000000004E-2</v>
      </c>
      <c r="L232" s="15">
        <f t="shared" si="36"/>
        <v>0.8010680907877169</v>
      </c>
      <c r="M232" s="15">
        <f t="shared" si="43"/>
        <v>5.2180685358255454</v>
      </c>
      <c r="N232" s="15">
        <f t="shared" si="37"/>
        <v>6.5138888888888893</v>
      </c>
      <c r="O232" s="27">
        <v>0.14873738417804003</v>
      </c>
      <c r="P232" s="34">
        <f t="shared" si="38"/>
        <v>35.082427761264576</v>
      </c>
    </row>
    <row r="233" spans="1:19" x14ac:dyDescent="0.25">
      <c r="G233" s="6">
        <f t="shared" si="42"/>
        <v>329</v>
      </c>
      <c r="H233" s="6">
        <v>30</v>
      </c>
      <c r="I233" s="6">
        <v>1070</v>
      </c>
      <c r="J233" s="6">
        <v>1.6E-2</v>
      </c>
      <c r="K233" s="6">
        <v>9.8000000000000004E-2</v>
      </c>
      <c r="L233" s="15">
        <f t="shared" si="36"/>
        <v>1.0680907877169559</v>
      </c>
      <c r="M233" s="15">
        <f t="shared" si="43"/>
        <v>6.3862928348909653</v>
      </c>
      <c r="N233" s="15">
        <f t="shared" si="37"/>
        <v>5.979166666666667</v>
      </c>
      <c r="O233" s="27"/>
      <c r="P233" s="34"/>
    </row>
    <row r="234" spans="1:19" x14ac:dyDescent="0.25">
      <c r="G234" s="6">
        <f t="shared" si="42"/>
        <v>330</v>
      </c>
      <c r="H234" s="6">
        <v>40</v>
      </c>
      <c r="I234" s="6">
        <v>1070</v>
      </c>
      <c r="J234" s="6">
        <v>1.6E-2</v>
      </c>
      <c r="K234" s="6">
        <v>0.09</v>
      </c>
      <c r="L234" s="15">
        <f t="shared" si="36"/>
        <v>1.0680907877169559</v>
      </c>
      <c r="M234" s="15">
        <f t="shared" si="43"/>
        <v>5.7632398753894085</v>
      </c>
      <c r="N234" s="15">
        <f t="shared" si="37"/>
        <v>5.3958333333333339</v>
      </c>
      <c r="O234" s="27"/>
      <c r="P234" s="34"/>
    </row>
    <row r="235" spans="1:19" x14ac:dyDescent="0.25">
      <c r="G235" s="6">
        <f t="shared" si="42"/>
        <v>331</v>
      </c>
      <c r="H235" s="6">
        <v>60</v>
      </c>
      <c r="I235" s="6">
        <v>1070</v>
      </c>
      <c r="J235" s="6">
        <v>5.0000000000000001E-3</v>
      </c>
      <c r="K235" s="6">
        <v>3.9E-2</v>
      </c>
      <c r="L235" s="15">
        <f t="shared" si="36"/>
        <v>0.33377837116154874</v>
      </c>
      <c r="M235" s="15">
        <f t="shared" si="43"/>
        <v>1.7912772585669783</v>
      </c>
      <c r="N235" s="15">
        <f t="shared" si="37"/>
        <v>5.3666666666666671</v>
      </c>
      <c r="O235" s="27"/>
      <c r="P235" s="34"/>
    </row>
    <row r="236" spans="1:19" x14ac:dyDescent="0.25">
      <c r="G236" s="6">
        <f t="shared" si="42"/>
        <v>332</v>
      </c>
      <c r="H236" s="6">
        <v>80</v>
      </c>
      <c r="I236" s="6">
        <v>1070</v>
      </c>
      <c r="J236" s="6" t="s">
        <v>20</v>
      </c>
      <c r="K236" s="6">
        <v>3.7999999999999999E-2</v>
      </c>
      <c r="L236" s="15"/>
      <c r="M236" s="15">
        <f t="shared" si="43"/>
        <v>1.7133956386292835</v>
      </c>
      <c r="N236" s="15"/>
      <c r="O236" s="27"/>
      <c r="P236" s="36"/>
    </row>
    <row r="237" spans="1:19" x14ac:dyDescent="0.25">
      <c r="G237" s="6">
        <f t="shared" si="42"/>
        <v>333</v>
      </c>
      <c r="H237" s="6">
        <v>100</v>
      </c>
      <c r="I237" s="6">
        <v>1070</v>
      </c>
      <c r="J237" s="6" t="s">
        <v>20</v>
      </c>
      <c r="K237" s="6">
        <v>3.4000000000000002E-2</v>
      </c>
      <c r="L237" s="15"/>
      <c r="M237" s="15">
        <f t="shared" si="43"/>
        <v>1.4018691588785051</v>
      </c>
      <c r="N237" s="15"/>
      <c r="O237" s="27">
        <v>0.627423208833497</v>
      </c>
      <c r="P237" s="34">
        <f t="shared" si="38"/>
        <v>2.2343278653731269</v>
      </c>
    </row>
    <row r="238" spans="1:19" x14ac:dyDescent="0.25">
      <c r="G238" s="6">
        <f>G237+1</f>
        <v>334</v>
      </c>
      <c r="H238" s="6">
        <v>100</v>
      </c>
      <c r="I238" s="6" t="s">
        <v>22</v>
      </c>
      <c r="J238" s="6" t="s">
        <v>20</v>
      </c>
      <c r="K238" s="6">
        <v>1.6E-2</v>
      </c>
      <c r="L238" s="15"/>
      <c r="M238" s="15"/>
      <c r="N238" s="15"/>
      <c r="O238" s="27"/>
      <c r="P238" s="34"/>
    </row>
    <row r="239" spans="1:19" x14ac:dyDescent="0.25">
      <c r="A239" s="6">
        <v>41</v>
      </c>
      <c r="B239" s="6" t="s">
        <v>30</v>
      </c>
      <c r="C239" s="9">
        <v>43655</v>
      </c>
      <c r="D239" s="6">
        <v>1013</v>
      </c>
      <c r="E239" s="6">
        <v>40.464785999999997</v>
      </c>
      <c r="F239" s="6">
        <v>-70.830772999999994</v>
      </c>
      <c r="G239" s="6">
        <f t="shared" ref="G239:G301" si="44">G238+1</f>
        <v>335</v>
      </c>
      <c r="H239" s="6">
        <v>0</v>
      </c>
      <c r="I239" s="6">
        <v>1070</v>
      </c>
      <c r="J239" s="28">
        <v>2.7E-2</v>
      </c>
      <c r="K239" s="28">
        <v>0.17499999999999999</v>
      </c>
      <c r="L239" s="15">
        <f t="shared" si="36"/>
        <v>1.8024032042723632</v>
      </c>
      <c r="M239" s="15">
        <f>1000*(K239-K$248)*1000/(12*I239)</f>
        <v>11.838006230529595</v>
      </c>
      <c r="N239" s="15">
        <f t="shared" si="37"/>
        <v>6.5679012345679011</v>
      </c>
      <c r="O239" s="27"/>
      <c r="P239" s="34"/>
      <c r="Q239" s="14">
        <v>100</v>
      </c>
      <c r="R239" s="15">
        <v>2.1837349397590362</v>
      </c>
      <c r="S239" s="15">
        <v>1221.4128091312618</v>
      </c>
    </row>
    <row r="240" spans="1:19" x14ac:dyDescent="0.25">
      <c r="G240" s="6">
        <f t="shared" si="44"/>
        <v>336</v>
      </c>
      <c r="H240" s="6">
        <v>4</v>
      </c>
      <c r="I240" s="6">
        <v>1070</v>
      </c>
      <c r="J240" s="28">
        <v>2.3E-2</v>
      </c>
      <c r="K240" s="28">
        <v>0.159</v>
      </c>
      <c r="L240" s="15">
        <f t="shared" si="36"/>
        <v>1.5353805073431241</v>
      </c>
      <c r="M240" s="15">
        <f t="shared" ref="M240:M247" si="45">1000*(K240-K$248)*1000/(12*I240)</f>
        <v>10.59190031152648</v>
      </c>
      <c r="N240" s="15">
        <f t="shared" si="37"/>
        <v>6.8985507246376816</v>
      </c>
      <c r="O240" s="27">
        <v>7.8749419754136616</v>
      </c>
      <c r="P240" s="34">
        <f t="shared" si="38"/>
        <v>1.3450131244897332</v>
      </c>
      <c r="Q240" s="14">
        <v>50</v>
      </c>
      <c r="R240" s="15">
        <v>2.2937539632213064</v>
      </c>
    </row>
    <row r="241" spans="1:19" x14ac:dyDescent="0.25">
      <c r="G241" s="6">
        <f t="shared" si="44"/>
        <v>337</v>
      </c>
      <c r="H241" s="6">
        <v>8</v>
      </c>
      <c r="I241" s="6">
        <v>1070</v>
      </c>
      <c r="J241" s="28">
        <v>2.7E-2</v>
      </c>
      <c r="K241" s="28">
        <v>0.17699999999999999</v>
      </c>
      <c r="L241" s="15">
        <f t="shared" si="36"/>
        <v>1.8024032042723632</v>
      </c>
      <c r="M241" s="15">
        <f t="shared" si="45"/>
        <v>11.993769470404985</v>
      </c>
      <c r="N241" s="15">
        <f t="shared" si="37"/>
        <v>6.6543209876543212</v>
      </c>
      <c r="O241" s="27">
        <v>12.017454030785988</v>
      </c>
      <c r="P241" s="34">
        <f t="shared" si="38"/>
        <v>0.99802915323659003</v>
      </c>
      <c r="Q241" s="14">
        <v>25</v>
      </c>
      <c r="R241" s="15">
        <v>1.6097019657577678</v>
      </c>
    </row>
    <row r="242" spans="1:19" x14ac:dyDescent="0.25">
      <c r="G242" s="6">
        <f t="shared" si="44"/>
        <v>338</v>
      </c>
      <c r="H242" s="6">
        <v>11</v>
      </c>
      <c r="I242" s="6">
        <v>1070</v>
      </c>
      <c r="J242" s="28">
        <v>2.9000000000000001E-2</v>
      </c>
      <c r="K242" s="28">
        <v>0.186</v>
      </c>
      <c r="L242" s="15">
        <f t="shared" si="36"/>
        <v>1.9359145527369825</v>
      </c>
      <c r="M242" s="15">
        <f t="shared" si="45"/>
        <v>12.694704049844237</v>
      </c>
      <c r="N242" s="15">
        <f t="shared" si="37"/>
        <v>6.5574712643678161</v>
      </c>
      <c r="O242" s="27"/>
      <c r="P242" s="36"/>
      <c r="Q242" s="14">
        <v>15</v>
      </c>
      <c r="R242" s="15">
        <v>2.5004755865567532</v>
      </c>
    </row>
    <row r="243" spans="1:19" x14ac:dyDescent="0.25">
      <c r="G243" s="6">
        <f t="shared" si="44"/>
        <v>339</v>
      </c>
      <c r="H243" s="6">
        <v>17</v>
      </c>
      <c r="I243" s="6">
        <v>1070</v>
      </c>
      <c r="J243" s="28">
        <v>4.1000000000000002E-2</v>
      </c>
      <c r="K243" s="28">
        <v>0.246</v>
      </c>
      <c r="L243" s="15">
        <f t="shared" si="36"/>
        <v>2.7369826435246996</v>
      </c>
      <c r="M243" s="15">
        <f t="shared" si="45"/>
        <v>17.36760124610592</v>
      </c>
      <c r="N243" s="15">
        <f t="shared" si="37"/>
        <v>6.345528455284553</v>
      </c>
      <c r="O243" s="27">
        <v>21.144469255746294</v>
      </c>
      <c r="P243" s="34">
        <f t="shared" si="38"/>
        <v>0.82137797057195183</v>
      </c>
      <c r="Q243" s="14">
        <v>5</v>
      </c>
      <c r="R243" s="15">
        <v>2.197844007609385</v>
      </c>
    </row>
    <row r="244" spans="1:19" x14ac:dyDescent="0.25">
      <c r="G244" s="6">
        <f t="shared" si="44"/>
        <v>340</v>
      </c>
      <c r="H244" s="6">
        <v>26</v>
      </c>
      <c r="I244" s="6">
        <v>1070</v>
      </c>
      <c r="J244" s="28">
        <v>2.1000000000000001E-2</v>
      </c>
      <c r="K244" s="28">
        <v>0.121</v>
      </c>
      <c r="L244" s="15">
        <f t="shared" si="36"/>
        <v>1.4018691588785046</v>
      </c>
      <c r="M244" s="15">
        <f t="shared" si="45"/>
        <v>7.6323987538940807</v>
      </c>
      <c r="N244" s="15">
        <f t="shared" si="37"/>
        <v>5.4444444444444446</v>
      </c>
      <c r="O244" s="27">
        <v>2.5421550450227275</v>
      </c>
      <c r="P244" s="34">
        <f t="shared" si="38"/>
        <v>3.0023340900617042</v>
      </c>
      <c r="Q244" s="14">
        <v>1</v>
      </c>
      <c r="R244" s="15">
        <v>0.34606848446417249</v>
      </c>
    </row>
    <row r="245" spans="1:19" x14ac:dyDescent="0.25">
      <c r="G245" s="6">
        <f t="shared" si="44"/>
        <v>341</v>
      </c>
      <c r="H245" s="6">
        <v>40</v>
      </c>
      <c r="I245" s="6">
        <v>1070</v>
      </c>
      <c r="J245" s="28">
        <v>1.7000000000000001E-2</v>
      </c>
      <c r="K245" s="28">
        <v>0.11899999999999999</v>
      </c>
      <c r="L245" s="15">
        <f t="shared" si="36"/>
        <v>1.1348464619492658</v>
      </c>
      <c r="M245" s="15">
        <f t="shared" si="45"/>
        <v>7.4766355140186915</v>
      </c>
      <c r="N245" s="15">
        <f t="shared" si="37"/>
        <v>6.5882352941176467</v>
      </c>
      <c r="O245" s="27">
        <v>10.195940104858547</v>
      </c>
      <c r="P245" s="34">
        <f t="shared" si="38"/>
        <v>0.73329535453586492</v>
      </c>
      <c r="Q245" s="14">
        <v>0.1</v>
      </c>
      <c r="R245" s="15">
        <v>0</v>
      </c>
    </row>
    <row r="246" spans="1:19" x14ac:dyDescent="0.25">
      <c r="G246" s="6">
        <f t="shared" si="44"/>
        <v>342</v>
      </c>
      <c r="H246" s="6">
        <v>60</v>
      </c>
      <c r="I246" s="6">
        <v>1070</v>
      </c>
      <c r="J246" s="28">
        <v>8.0000000000000002E-3</v>
      </c>
      <c r="K246" s="28">
        <v>6.0999999999999999E-2</v>
      </c>
      <c r="L246" s="15">
        <f t="shared" si="36"/>
        <v>0.53404539385847793</v>
      </c>
      <c r="M246" s="15">
        <f t="shared" si="45"/>
        <v>2.9595015576323989</v>
      </c>
      <c r="N246" s="15">
        <f t="shared" si="37"/>
        <v>5.541666666666667</v>
      </c>
      <c r="O246" s="27">
        <v>2.709671139037594</v>
      </c>
      <c r="P246" s="34">
        <f t="shared" si="38"/>
        <v>1.0921995348422755</v>
      </c>
    </row>
    <row r="247" spans="1:19" x14ac:dyDescent="0.25">
      <c r="G247" s="6">
        <f t="shared" si="44"/>
        <v>343</v>
      </c>
      <c r="H247" s="6">
        <v>100</v>
      </c>
      <c r="I247" s="6">
        <v>1070</v>
      </c>
      <c r="J247" s="28">
        <v>8.0000000000000002E-3</v>
      </c>
      <c r="K247" s="28">
        <v>5.8999999999999997E-2</v>
      </c>
      <c r="L247" s="15">
        <f t="shared" si="36"/>
        <v>0.53404539385847793</v>
      </c>
      <c r="M247" s="15">
        <f t="shared" si="45"/>
        <v>2.8037383177570092</v>
      </c>
      <c r="N247" s="15">
        <f t="shared" si="37"/>
        <v>5.25</v>
      </c>
      <c r="O247" s="27">
        <v>3.2565181699697119</v>
      </c>
      <c r="P247" s="34">
        <f t="shared" si="38"/>
        <v>0.86096197577275801</v>
      </c>
    </row>
    <row r="248" spans="1:19" x14ac:dyDescent="0.25">
      <c r="G248" s="6">
        <f t="shared" si="44"/>
        <v>344</v>
      </c>
      <c r="H248" s="6">
        <v>100</v>
      </c>
      <c r="I248" s="6" t="s">
        <v>22</v>
      </c>
      <c r="J248" s="28" t="s">
        <v>20</v>
      </c>
      <c r="K248" s="28">
        <v>2.3E-2</v>
      </c>
      <c r="L248" s="15"/>
      <c r="M248" s="15"/>
      <c r="N248" s="15"/>
      <c r="O248" s="27"/>
      <c r="P248" s="34"/>
    </row>
    <row r="249" spans="1:19" x14ac:dyDescent="0.25">
      <c r="A249" s="6">
        <v>43</v>
      </c>
      <c r="B249" s="6" t="s">
        <v>31</v>
      </c>
      <c r="C249" s="9">
        <v>43655</v>
      </c>
      <c r="D249" s="6">
        <v>1220</v>
      </c>
      <c r="E249" s="6">
        <v>40.400844999999997</v>
      </c>
      <c r="F249" s="6">
        <v>-70.830194000000006</v>
      </c>
      <c r="G249" s="6">
        <f t="shared" si="44"/>
        <v>345</v>
      </c>
      <c r="H249" s="6">
        <v>0</v>
      </c>
      <c r="I249" s="6">
        <v>541.70000000000005</v>
      </c>
      <c r="J249" s="28">
        <v>1.0999999999999999E-2</v>
      </c>
      <c r="K249" s="28">
        <v>9.1999999999999998E-2</v>
      </c>
      <c r="L249" s="15">
        <f t="shared" si="36"/>
        <v>1.4504601914607451</v>
      </c>
      <c r="M249" s="15">
        <f>1000*(K249-K$259)*1000/(12*I249)</f>
        <v>10.307058027198325</v>
      </c>
      <c r="N249" s="15">
        <f t="shared" si="37"/>
        <v>7.1060606060606055</v>
      </c>
      <c r="O249" s="27">
        <v>1.7921778282760619</v>
      </c>
      <c r="P249" s="34">
        <f t="shared" si="38"/>
        <v>5.7511357771415614</v>
      </c>
      <c r="Q249" s="14">
        <v>100</v>
      </c>
      <c r="R249" s="15">
        <v>1.9545268400041211</v>
      </c>
      <c r="S249" s="15">
        <v>1255.2834994645073</v>
      </c>
    </row>
    <row r="250" spans="1:19" x14ac:dyDescent="0.25">
      <c r="G250" s="6">
        <f t="shared" si="44"/>
        <v>346</v>
      </c>
      <c r="H250" s="6">
        <v>3</v>
      </c>
      <c r="I250" s="6">
        <v>541.70000000000005</v>
      </c>
      <c r="J250" s="28">
        <v>1.4E-2</v>
      </c>
      <c r="K250" s="28">
        <v>0.106</v>
      </c>
      <c r="L250" s="15">
        <f t="shared" si="36"/>
        <v>1.846040243677312</v>
      </c>
      <c r="M250" s="15">
        <f t="shared" ref="M250:M258" si="46">1000*(K250-K$259)*1000/(12*I250)</f>
        <v>12.460771644821854</v>
      </c>
      <c r="N250" s="15">
        <f t="shared" si="37"/>
        <v>6.7499999999999991</v>
      </c>
      <c r="O250" s="27">
        <v>2.8028740253473639</v>
      </c>
      <c r="P250" s="34">
        <f t="shared" si="38"/>
        <v>4.4457123410238086</v>
      </c>
      <c r="Q250" s="14">
        <v>50</v>
      </c>
      <c r="R250" s="15">
        <v>2.2890122907920358</v>
      </c>
    </row>
    <row r="251" spans="1:19" x14ac:dyDescent="0.25">
      <c r="G251" s="6">
        <f t="shared" si="44"/>
        <v>347</v>
      </c>
      <c r="H251" s="6">
        <v>7</v>
      </c>
      <c r="I251" s="6">
        <v>541.70000000000005</v>
      </c>
      <c r="J251" s="28">
        <v>1.4E-2</v>
      </c>
      <c r="K251" s="28">
        <v>0.111</v>
      </c>
      <c r="L251" s="15">
        <f t="shared" si="36"/>
        <v>1.846040243677312</v>
      </c>
      <c r="M251" s="15">
        <f t="shared" si="46"/>
        <v>13.229955079687402</v>
      </c>
      <c r="N251" s="15">
        <f t="shared" si="37"/>
        <v>7.1666666666666661</v>
      </c>
      <c r="O251" s="27"/>
      <c r="P251" s="34"/>
      <c r="Q251" s="14">
        <v>25</v>
      </c>
      <c r="R251" s="15">
        <v>2.8792339423607221</v>
      </c>
    </row>
    <row r="252" spans="1:19" x14ac:dyDescent="0.25">
      <c r="G252" s="6">
        <f t="shared" si="44"/>
        <v>348</v>
      </c>
      <c r="H252" s="6">
        <v>9</v>
      </c>
      <c r="I252" s="6">
        <v>541.70000000000005</v>
      </c>
      <c r="J252" s="28">
        <v>2.1999999999999999E-2</v>
      </c>
      <c r="K252" s="28">
        <v>0.14000000000000001</v>
      </c>
      <c r="L252" s="15">
        <f t="shared" si="36"/>
        <v>2.9009203829214902</v>
      </c>
      <c r="M252" s="15">
        <f t="shared" si="46"/>
        <v>17.691219001907577</v>
      </c>
      <c r="N252" s="15">
        <f t="shared" si="37"/>
        <v>6.0984848484848495</v>
      </c>
      <c r="O252" s="27">
        <v>3.6442981885895764</v>
      </c>
      <c r="P252" s="34">
        <f t="shared" si="38"/>
        <v>4.8544927133842659</v>
      </c>
      <c r="Q252" s="14">
        <v>15</v>
      </c>
      <c r="R252" s="15">
        <v>3.2159920987765482</v>
      </c>
    </row>
    <row r="253" spans="1:19" x14ac:dyDescent="0.25">
      <c r="G253" s="6">
        <f t="shared" si="44"/>
        <v>349</v>
      </c>
      <c r="H253" s="6">
        <v>15</v>
      </c>
      <c r="I253" s="6">
        <v>541.70000000000005</v>
      </c>
      <c r="J253" s="28">
        <v>2.7E-2</v>
      </c>
      <c r="K253" s="28">
        <v>0.16600000000000001</v>
      </c>
      <c r="L253" s="15">
        <f t="shared" si="36"/>
        <v>3.5602204699491016</v>
      </c>
      <c r="M253" s="15">
        <f t="shared" si="46"/>
        <v>21.690972863208415</v>
      </c>
      <c r="N253" s="15">
        <f t="shared" si="37"/>
        <v>6.0925925925925926</v>
      </c>
      <c r="O253" s="27">
        <v>16.775318414752331</v>
      </c>
      <c r="P253" s="34">
        <f t="shared" si="38"/>
        <v>1.2930289802507251</v>
      </c>
      <c r="Q253" s="14">
        <v>5</v>
      </c>
      <c r="R253" s="15">
        <v>2.6463384331404636</v>
      </c>
    </row>
    <row r="254" spans="1:19" x14ac:dyDescent="0.25">
      <c r="G254" s="6">
        <f t="shared" si="44"/>
        <v>350</v>
      </c>
      <c r="H254" s="6">
        <v>22</v>
      </c>
      <c r="I254" s="6">
        <v>541.70000000000005</v>
      </c>
      <c r="J254" s="28">
        <v>1.4E-2</v>
      </c>
      <c r="K254" s="28">
        <v>8.5999999999999993E-2</v>
      </c>
      <c r="L254" s="15">
        <f t="shared" si="36"/>
        <v>1.846040243677312</v>
      </c>
      <c r="M254" s="15">
        <f t="shared" si="46"/>
        <v>9.3840379053596674</v>
      </c>
      <c r="N254" s="15">
        <f t="shared" si="37"/>
        <v>5.0833333333333321</v>
      </c>
      <c r="O254" s="27">
        <v>7.2907960186438601</v>
      </c>
      <c r="P254" s="34">
        <f t="shared" si="38"/>
        <v>1.2871074545719035</v>
      </c>
      <c r="Q254" s="14">
        <v>1</v>
      </c>
      <c r="R254" s="15">
        <v>0.27971324515524093</v>
      </c>
    </row>
    <row r="255" spans="1:19" x14ac:dyDescent="0.25">
      <c r="G255" s="6">
        <f t="shared" si="44"/>
        <v>351</v>
      </c>
      <c r="H255" s="6">
        <v>34</v>
      </c>
      <c r="I255" s="6">
        <v>541.70000000000005</v>
      </c>
      <c r="J255" s="28">
        <v>8.0000000000000002E-3</v>
      </c>
      <c r="K255" s="28">
        <v>6.7000000000000004E-2</v>
      </c>
      <c r="L255" s="15">
        <f t="shared" si="36"/>
        <v>1.0548801392441782</v>
      </c>
      <c r="M255" s="15">
        <f t="shared" si="46"/>
        <v>6.4611408528705923</v>
      </c>
      <c r="N255" s="15">
        <f t="shared" si="37"/>
        <v>6.1250000000000009</v>
      </c>
      <c r="O255" s="27">
        <v>6.359630976804306</v>
      </c>
      <c r="P255" s="34">
        <f t="shared" si="38"/>
        <v>1.0159615984695538</v>
      </c>
      <c r="Q255" s="14">
        <v>0.1</v>
      </c>
      <c r="R255" s="15">
        <v>0</v>
      </c>
    </row>
    <row r="256" spans="1:19" x14ac:dyDescent="0.25">
      <c r="G256" s="6">
        <f t="shared" si="44"/>
        <v>352</v>
      </c>
      <c r="H256" s="6">
        <v>40</v>
      </c>
      <c r="I256" s="6">
        <v>541.70000000000005</v>
      </c>
      <c r="J256" s="28">
        <v>6.0000000000000001E-3</v>
      </c>
      <c r="K256" s="28">
        <v>5.6000000000000001E-2</v>
      </c>
      <c r="L256" s="15">
        <f t="shared" si="36"/>
        <v>0.79116010443313367</v>
      </c>
      <c r="M256" s="15">
        <f t="shared" si="46"/>
        <v>4.7689372961663894</v>
      </c>
      <c r="N256" s="15">
        <f t="shared" si="37"/>
        <v>6.0277777777777786</v>
      </c>
      <c r="O256" s="27">
        <v>4.5817686556746366</v>
      </c>
      <c r="P256" s="34">
        <f t="shared" si="38"/>
        <v>1.0408507400870055</v>
      </c>
    </row>
    <row r="257" spans="1:16" x14ac:dyDescent="0.25">
      <c r="G257" s="6">
        <f t="shared" si="44"/>
        <v>353</v>
      </c>
      <c r="H257" s="6">
        <v>60</v>
      </c>
      <c r="I257" s="6">
        <v>541.70000000000005</v>
      </c>
      <c r="J257" s="28">
        <v>2E-3</v>
      </c>
      <c r="K257" s="28">
        <v>4.5999999999999999E-2</v>
      </c>
      <c r="L257" s="15">
        <f t="shared" si="36"/>
        <v>0.26372003481104456</v>
      </c>
      <c r="M257" s="15">
        <f t="shared" si="46"/>
        <v>3.2305704264352952</v>
      </c>
      <c r="N257" s="15">
        <f t="shared" si="37"/>
        <v>12.249999999999998</v>
      </c>
      <c r="O257" s="27">
        <v>1.4298306377197219</v>
      </c>
      <c r="P257" s="34">
        <f t="shared" si="38"/>
        <v>2.2594077516672697</v>
      </c>
    </row>
    <row r="258" spans="1:16" x14ac:dyDescent="0.25">
      <c r="G258" s="6">
        <f t="shared" si="44"/>
        <v>354</v>
      </c>
      <c r="H258" s="6">
        <v>79</v>
      </c>
      <c r="I258" s="6">
        <v>541.70000000000005</v>
      </c>
      <c r="J258" s="28" t="s">
        <v>20</v>
      </c>
      <c r="K258" s="28">
        <v>4.2999999999999997E-2</v>
      </c>
      <c r="L258" s="15"/>
      <c r="M258" s="15">
        <f t="shared" si="46"/>
        <v>2.7690603655159673</v>
      </c>
      <c r="N258" s="15"/>
      <c r="O258" s="27">
        <v>2.7001869390661879</v>
      </c>
      <c r="P258" s="34">
        <f t="shared" si="38"/>
        <v>1.0255069104487995</v>
      </c>
    </row>
    <row r="259" spans="1:16" x14ac:dyDescent="0.25">
      <c r="G259" s="6">
        <f t="shared" si="44"/>
        <v>355</v>
      </c>
      <c r="H259" s="6">
        <v>79</v>
      </c>
      <c r="I259" s="6" t="s">
        <v>22</v>
      </c>
      <c r="J259" s="28" t="s">
        <v>20</v>
      </c>
      <c r="K259" s="28">
        <v>2.5000000000000001E-2</v>
      </c>
      <c r="L259" s="15"/>
      <c r="M259" s="15"/>
      <c r="N259" s="15"/>
      <c r="O259" s="27"/>
      <c r="P259" s="34"/>
    </row>
    <row r="260" spans="1:16" x14ac:dyDescent="0.25">
      <c r="A260" s="6">
        <v>44</v>
      </c>
      <c r="B260" s="6" t="s">
        <v>32</v>
      </c>
      <c r="C260" s="9">
        <v>43655</v>
      </c>
      <c r="D260" s="6">
        <v>1324</v>
      </c>
      <c r="E260" s="6">
        <v>40.335557999999999</v>
      </c>
      <c r="F260" s="6">
        <v>-70.830775000000003</v>
      </c>
      <c r="G260" s="6">
        <f t="shared" si="44"/>
        <v>356</v>
      </c>
      <c r="H260" s="6">
        <v>0</v>
      </c>
      <c r="I260" s="6">
        <v>541.70000000000005</v>
      </c>
      <c r="J260" s="28">
        <v>1.0999999999999999E-2</v>
      </c>
      <c r="K260" s="28">
        <v>8.7999999999999995E-2</v>
      </c>
      <c r="L260" s="15">
        <f t="shared" si="36"/>
        <v>1.4504601914607451</v>
      </c>
      <c r="M260" s="15">
        <f>1000*(K260-K$268)*1000/(12*I260)</f>
        <v>9.6917112793058884</v>
      </c>
      <c r="N260" s="15">
        <f t="shared" si="37"/>
        <v>6.6818181818181825</v>
      </c>
      <c r="O260" s="27">
        <v>1.2638996595127641</v>
      </c>
      <c r="P260" s="34">
        <f t="shared" si="38"/>
        <v>7.668101819919837</v>
      </c>
    </row>
    <row r="261" spans="1:16" x14ac:dyDescent="0.25">
      <c r="G261" s="6">
        <f t="shared" si="44"/>
        <v>357</v>
      </c>
      <c r="H261" s="6">
        <v>10</v>
      </c>
      <c r="I261" s="6">
        <v>541.70000000000005</v>
      </c>
      <c r="J261" s="28">
        <v>2.3E-2</v>
      </c>
      <c r="K261" s="28">
        <v>0.151</v>
      </c>
      <c r="L261" s="15">
        <f t="shared" si="36"/>
        <v>3.0327804003270122</v>
      </c>
      <c r="M261" s="15">
        <f t="shared" ref="M261:M267" si="47">1000*(K261-K$268)*1000/(12*I261)</f>
        <v>19.383422558611777</v>
      </c>
      <c r="N261" s="15">
        <f t="shared" si="37"/>
        <v>6.3913043478260878</v>
      </c>
      <c r="O261" s="27">
        <v>3.1742846426335141</v>
      </c>
      <c r="P261" s="34">
        <f t="shared" si="38"/>
        <v>6.1063908063803982</v>
      </c>
    </row>
    <row r="262" spans="1:16" x14ac:dyDescent="0.25">
      <c r="G262" s="6">
        <f t="shared" si="44"/>
        <v>358</v>
      </c>
      <c r="H262" s="6">
        <v>23</v>
      </c>
      <c r="I262" s="6">
        <v>541.70000000000005</v>
      </c>
      <c r="J262" s="28">
        <v>2.5000000000000001E-2</v>
      </c>
      <c r="K262" s="28">
        <v>0.151</v>
      </c>
      <c r="L262" s="15">
        <f t="shared" ref="L262:L324" si="48">1000*J262*1000/(14*I262)</f>
        <v>3.2965004351380571</v>
      </c>
      <c r="M262" s="15">
        <f t="shared" si="47"/>
        <v>19.383422558611777</v>
      </c>
      <c r="N262" s="15">
        <f t="shared" ref="N262:N324" si="49">M262/L262</f>
        <v>5.88</v>
      </c>
      <c r="O262" s="27"/>
      <c r="P262" s="34"/>
    </row>
    <row r="263" spans="1:16" x14ac:dyDescent="0.25">
      <c r="G263" s="6">
        <f t="shared" si="44"/>
        <v>359</v>
      </c>
      <c r="H263" s="6">
        <v>30</v>
      </c>
      <c r="I263" s="6">
        <v>541.70000000000005</v>
      </c>
      <c r="J263" s="28">
        <v>1.2999999999999999E-2</v>
      </c>
      <c r="K263" s="28">
        <v>9.0999999999999998E-2</v>
      </c>
      <c r="L263" s="15">
        <f t="shared" si="48"/>
        <v>1.7141802262717896</v>
      </c>
      <c r="M263" s="15">
        <f t="shared" si="47"/>
        <v>10.153221340225215</v>
      </c>
      <c r="N263" s="15">
        <f t="shared" si="49"/>
        <v>5.9230769230769234</v>
      </c>
      <c r="O263" s="27">
        <v>3.095293298843107</v>
      </c>
      <c r="P263" s="34">
        <f t="shared" ref="P263:P325" si="50">M263/O263</f>
        <v>3.2802130072843405</v>
      </c>
    </row>
    <row r="264" spans="1:16" x14ac:dyDescent="0.25">
      <c r="G264" s="6">
        <f t="shared" si="44"/>
        <v>360</v>
      </c>
      <c r="H264" s="6">
        <v>40</v>
      </c>
      <c r="I264" s="6">
        <v>541.70000000000005</v>
      </c>
      <c r="J264" s="28">
        <v>3.0000000000000001E-3</v>
      </c>
      <c r="K264" s="28">
        <v>4.9000000000000002E-2</v>
      </c>
      <c r="L264" s="15">
        <f t="shared" si="48"/>
        <v>0.39558005221656684</v>
      </c>
      <c r="M264" s="15">
        <f t="shared" si="47"/>
        <v>3.692080487354624</v>
      </c>
      <c r="N264" s="15">
        <f t="shared" si="49"/>
        <v>9.3333333333333339</v>
      </c>
      <c r="O264" s="27">
        <v>2.0256294155575194</v>
      </c>
      <c r="P264" s="34">
        <f t="shared" si="50"/>
        <v>1.8226830924739721</v>
      </c>
    </row>
    <row r="265" spans="1:16" x14ac:dyDescent="0.25">
      <c r="G265" s="6">
        <f t="shared" si="44"/>
        <v>361</v>
      </c>
      <c r="H265" s="6">
        <v>60</v>
      </c>
      <c r="I265" s="6">
        <v>541.70000000000005</v>
      </c>
      <c r="J265" s="28">
        <v>3.0000000000000001E-3</v>
      </c>
      <c r="K265" s="28">
        <v>4.3999999999999997E-2</v>
      </c>
      <c r="L265" s="15">
        <f t="shared" si="48"/>
        <v>0.39558005221656684</v>
      </c>
      <c r="M265" s="15">
        <f t="shared" si="47"/>
        <v>2.9228970524890769</v>
      </c>
      <c r="N265" s="15">
        <f t="shared" si="49"/>
        <v>7.3888888888888884</v>
      </c>
      <c r="O265" s="27"/>
      <c r="P265" s="34"/>
    </row>
    <row r="266" spans="1:16" x14ac:dyDescent="0.25">
      <c r="G266" s="6">
        <f t="shared" si="44"/>
        <v>362</v>
      </c>
      <c r="H266" s="6">
        <v>80</v>
      </c>
      <c r="I266" s="6">
        <v>541.70000000000005</v>
      </c>
      <c r="J266" s="28">
        <v>2E-3</v>
      </c>
      <c r="K266" s="28">
        <v>4.2999999999999997E-2</v>
      </c>
      <c r="L266" s="15">
        <f t="shared" si="48"/>
        <v>0.26372003481104456</v>
      </c>
      <c r="M266" s="15">
        <f t="shared" si="47"/>
        <v>2.7690603655159673</v>
      </c>
      <c r="N266" s="15">
        <f t="shared" si="49"/>
        <v>10.499999999999998</v>
      </c>
      <c r="O266" s="27">
        <v>0.14842747237259782</v>
      </c>
      <c r="P266" s="34">
        <f t="shared" si="50"/>
        <v>18.655982758803496</v>
      </c>
    </row>
    <row r="267" spans="1:16" x14ac:dyDescent="0.25">
      <c r="G267" s="6">
        <f t="shared" si="44"/>
        <v>363</v>
      </c>
      <c r="H267" s="6">
        <v>90</v>
      </c>
      <c r="I267" s="6">
        <v>541.70000000000005</v>
      </c>
      <c r="J267" s="28">
        <v>2E-3</v>
      </c>
      <c r="K267" s="28">
        <v>4.2000000000000003E-2</v>
      </c>
      <c r="L267" s="15">
        <f t="shared" si="48"/>
        <v>0.26372003481104456</v>
      </c>
      <c r="M267" s="15">
        <f t="shared" si="47"/>
        <v>2.6152236785428586</v>
      </c>
      <c r="N267" s="15">
        <f t="shared" si="49"/>
        <v>9.9166666666666679</v>
      </c>
      <c r="O267" s="27">
        <v>1.8996562212085475</v>
      </c>
      <c r="P267" s="34">
        <f t="shared" si="50"/>
        <v>1.3766826067503268</v>
      </c>
    </row>
    <row r="268" spans="1:16" x14ac:dyDescent="0.25">
      <c r="G268" s="6">
        <f t="shared" si="44"/>
        <v>364</v>
      </c>
      <c r="H268" s="6">
        <v>90</v>
      </c>
      <c r="I268" s="6" t="s">
        <v>22</v>
      </c>
      <c r="J268" s="28" t="s">
        <v>20</v>
      </c>
      <c r="K268" s="28">
        <v>2.5000000000000001E-2</v>
      </c>
      <c r="L268" s="15"/>
      <c r="M268" s="15"/>
      <c r="N268" s="15"/>
      <c r="O268" s="27"/>
      <c r="P268" s="34"/>
    </row>
    <row r="269" spans="1:16" x14ac:dyDescent="0.25">
      <c r="A269" s="6">
        <v>45</v>
      </c>
      <c r="B269" s="6" t="s">
        <v>33</v>
      </c>
      <c r="C269" s="9">
        <v>43655</v>
      </c>
      <c r="D269" s="6">
        <v>1425</v>
      </c>
      <c r="E269" s="6">
        <v>40.270204999999997</v>
      </c>
      <c r="F269" s="6">
        <v>-70.829780999999997</v>
      </c>
      <c r="G269" s="6">
        <f t="shared" si="44"/>
        <v>365</v>
      </c>
      <c r="H269" s="6">
        <v>0</v>
      </c>
      <c r="I269" s="6">
        <v>541.70000000000005</v>
      </c>
      <c r="J269" s="28">
        <v>1.2E-2</v>
      </c>
      <c r="K269" s="28">
        <v>8.8999999999999996E-2</v>
      </c>
      <c r="L269" s="15">
        <f t="shared" si="48"/>
        <v>1.5823202088662673</v>
      </c>
      <c r="M269" s="15">
        <f>1000*(K269-K$277)*1000/(12*I269)</f>
        <v>8.9225278444403404</v>
      </c>
      <c r="N269" s="15">
        <f t="shared" si="49"/>
        <v>5.6388888888888884</v>
      </c>
      <c r="O269" s="27"/>
      <c r="P269" s="34"/>
    </row>
    <row r="270" spans="1:16" x14ac:dyDescent="0.25">
      <c r="G270" s="6">
        <f t="shared" si="44"/>
        <v>366</v>
      </c>
      <c r="H270" s="6">
        <v>10</v>
      </c>
      <c r="I270" s="6">
        <v>541.70000000000005</v>
      </c>
      <c r="J270" s="28">
        <v>1.4999999999999999E-2</v>
      </c>
      <c r="K270" s="28">
        <v>0.17699999999999999</v>
      </c>
      <c r="L270" s="15">
        <f t="shared" si="48"/>
        <v>1.9779002610828342</v>
      </c>
      <c r="M270" s="15">
        <f t="shared" ref="M270:M276" si="51">1000*(K270-K$277)*1000/(12*I270)</f>
        <v>22.460156298073962</v>
      </c>
      <c r="N270" s="15">
        <f t="shared" si="49"/>
        <v>11.355555555555556</v>
      </c>
      <c r="O270" s="27"/>
      <c r="P270" s="34"/>
    </row>
    <row r="271" spans="1:16" x14ac:dyDescent="0.25">
      <c r="G271" s="6">
        <f t="shared" si="44"/>
        <v>367</v>
      </c>
      <c r="H271" s="6">
        <v>20</v>
      </c>
      <c r="I271" s="6">
        <v>541.70000000000005</v>
      </c>
      <c r="J271" s="28">
        <v>1.9E-2</v>
      </c>
      <c r="K271" s="28">
        <v>0.126</v>
      </c>
      <c r="L271" s="15">
        <f t="shared" si="48"/>
        <v>2.5053403307049233</v>
      </c>
      <c r="M271" s="15">
        <f t="shared" si="51"/>
        <v>14.614485262445386</v>
      </c>
      <c r="N271" s="15">
        <f t="shared" si="49"/>
        <v>5.833333333333333</v>
      </c>
      <c r="O271" s="27">
        <v>0.12634753532663653</v>
      </c>
      <c r="P271" s="34">
        <f t="shared" si="50"/>
        <v>115.66893825561128</v>
      </c>
    </row>
    <row r="272" spans="1:16" x14ac:dyDescent="0.25">
      <c r="G272" s="6">
        <f t="shared" si="44"/>
        <v>368</v>
      </c>
      <c r="H272" s="6">
        <v>30</v>
      </c>
      <c r="I272" s="6">
        <v>541.70000000000005</v>
      </c>
      <c r="J272" s="28">
        <v>1.4999999999999999E-2</v>
      </c>
      <c r="K272" s="28">
        <v>0.10100000000000001</v>
      </c>
      <c r="L272" s="15">
        <f t="shared" si="48"/>
        <v>1.9779002610828342</v>
      </c>
      <c r="M272" s="15">
        <f t="shared" si="51"/>
        <v>10.768568088117654</v>
      </c>
      <c r="N272" s="15">
        <f t="shared" si="49"/>
        <v>5.4444444444444446</v>
      </c>
      <c r="O272" s="27">
        <v>0.13661960511600291</v>
      </c>
      <c r="P272" s="34">
        <f t="shared" si="50"/>
        <v>78.821543064585242</v>
      </c>
    </row>
    <row r="273" spans="1:19" x14ac:dyDescent="0.25">
      <c r="G273" s="6">
        <f t="shared" si="44"/>
        <v>369</v>
      </c>
      <c r="H273" s="6">
        <v>40</v>
      </c>
      <c r="I273" s="6">
        <v>541.70000000000005</v>
      </c>
      <c r="J273" s="28">
        <v>4.0000000000000001E-3</v>
      </c>
      <c r="K273" s="28">
        <v>0.05</v>
      </c>
      <c r="L273" s="15">
        <f t="shared" si="48"/>
        <v>0.52744006962208911</v>
      </c>
      <c r="M273" s="15">
        <f t="shared" si="51"/>
        <v>2.9228970524890778</v>
      </c>
      <c r="N273" s="15">
        <f t="shared" si="49"/>
        <v>5.5416666666666679</v>
      </c>
      <c r="O273" s="27"/>
      <c r="P273" s="34"/>
    </row>
    <row r="274" spans="1:19" x14ac:dyDescent="0.25">
      <c r="G274" s="6">
        <f t="shared" si="44"/>
        <v>370</v>
      </c>
      <c r="H274" s="6">
        <v>60</v>
      </c>
      <c r="I274" s="6">
        <v>541.70000000000005</v>
      </c>
      <c r="J274" s="28">
        <v>2E-3</v>
      </c>
      <c r="K274" s="28">
        <v>4.2999999999999997E-2</v>
      </c>
      <c r="L274" s="15">
        <f t="shared" si="48"/>
        <v>0.26372003481104456</v>
      </c>
      <c r="M274" s="15">
        <f t="shared" si="51"/>
        <v>1.8460402436773113</v>
      </c>
      <c r="N274" s="15">
        <f t="shared" si="49"/>
        <v>6.9999999999999982</v>
      </c>
      <c r="O274" s="27">
        <v>3.0989664389165341</v>
      </c>
      <c r="P274" s="34">
        <f t="shared" si="50"/>
        <v>0.59569546171746446</v>
      </c>
    </row>
    <row r="275" spans="1:19" x14ac:dyDescent="0.25">
      <c r="G275" s="6">
        <f t="shared" si="44"/>
        <v>371</v>
      </c>
      <c r="H275" s="6">
        <v>80</v>
      </c>
      <c r="I275" s="6">
        <v>541.70000000000005</v>
      </c>
      <c r="J275" s="28" t="s">
        <v>20</v>
      </c>
      <c r="K275" s="28">
        <v>4.4999999999999998E-2</v>
      </c>
      <c r="L275" s="15"/>
      <c r="M275" s="15">
        <f t="shared" si="51"/>
        <v>2.1537136176235303</v>
      </c>
      <c r="N275" s="15"/>
      <c r="O275" s="27">
        <v>2.37770081927993</v>
      </c>
      <c r="P275" s="34">
        <f t="shared" si="50"/>
        <v>0.90579672604721029</v>
      </c>
    </row>
    <row r="276" spans="1:19" x14ac:dyDescent="0.25">
      <c r="G276" s="6">
        <f t="shared" si="44"/>
        <v>372</v>
      </c>
      <c r="H276" s="6">
        <v>100</v>
      </c>
      <c r="I276" s="6">
        <v>541.70000000000005</v>
      </c>
      <c r="J276" s="28">
        <v>1E-3</v>
      </c>
      <c r="K276" s="28">
        <v>4.1000000000000002E-2</v>
      </c>
      <c r="L276" s="15">
        <f t="shared" si="48"/>
        <v>0.13186001740552228</v>
      </c>
      <c r="M276" s="15">
        <f t="shared" si="51"/>
        <v>1.5383668697310937</v>
      </c>
      <c r="N276" s="15">
        <f t="shared" si="49"/>
        <v>11.66666666666667</v>
      </c>
      <c r="O276" s="27">
        <v>4.1507137386461093</v>
      </c>
      <c r="P276" s="34">
        <f t="shared" si="50"/>
        <v>0.37062706960680025</v>
      </c>
    </row>
    <row r="277" spans="1:19" x14ac:dyDescent="0.25">
      <c r="G277" s="6">
        <f t="shared" si="44"/>
        <v>373</v>
      </c>
      <c r="H277" s="6">
        <v>100</v>
      </c>
      <c r="I277" s="6" t="s">
        <v>22</v>
      </c>
      <c r="J277" s="28" t="s">
        <v>20</v>
      </c>
      <c r="K277" s="28">
        <v>3.1E-2</v>
      </c>
      <c r="L277" s="15"/>
      <c r="M277" s="15"/>
      <c r="N277" s="15"/>
      <c r="O277" s="27"/>
      <c r="P277" s="34"/>
    </row>
    <row r="278" spans="1:19" x14ac:dyDescent="0.25">
      <c r="A278" s="6">
        <v>46</v>
      </c>
      <c r="B278" s="6" t="s">
        <v>34</v>
      </c>
      <c r="C278" s="9">
        <v>43655</v>
      </c>
      <c r="D278" s="6">
        <v>1529</v>
      </c>
      <c r="E278" s="6">
        <v>40.205317999999998</v>
      </c>
      <c r="F278" s="6">
        <v>-70.831327999999999</v>
      </c>
      <c r="G278" s="6">
        <f t="shared" si="44"/>
        <v>374</v>
      </c>
      <c r="H278" s="6">
        <v>0</v>
      </c>
      <c r="I278" s="6">
        <v>541.70000000000005</v>
      </c>
      <c r="J278" s="28">
        <v>8.9999999999999993E-3</v>
      </c>
      <c r="K278" s="28">
        <v>7.5999999999999998E-2</v>
      </c>
      <c r="L278" s="15">
        <f t="shared" si="48"/>
        <v>1.1867401566497005</v>
      </c>
      <c r="M278" s="15">
        <f>1000*(K278-K$277)*1000/(12*I278)</f>
        <v>6.9226509137899201</v>
      </c>
      <c r="N278" s="15">
        <f t="shared" si="49"/>
        <v>5.8333333333333339</v>
      </c>
      <c r="O278" s="27">
        <v>1.9079325430349032</v>
      </c>
      <c r="P278" s="34">
        <f t="shared" si="50"/>
        <v>3.6283520290388376</v>
      </c>
      <c r="Q278" s="14">
        <v>100</v>
      </c>
      <c r="R278" s="15">
        <v>0.40148818723467211</v>
      </c>
      <c r="S278" s="15">
        <v>493.31267200773425</v>
      </c>
    </row>
    <row r="279" spans="1:19" x14ac:dyDescent="0.25">
      <c r="G279" s="6">
        <f t="shared" si="44"/>
        <v>375</v>
      </c>
      <c r="H279" s="6">
        <v>4</v>
      </c>
      <c r="I279" s="6">
        <v>541.70000000000005</v>
      </c>
      <c r="J279" s="28">
        <v>0.01</v>
      </c>
      <c r="K279" s="28">
        <v>0.16500000000000001</v>
      </c>
      <c r="L279" s="15">
        <f t="shared" si="48"/>
        <v>1.3186001740552229</v>
      </c>
      <c r="M279" s="15">
        <f t="shared" ref="M279:M286" si="52">1000*(K279-K$277)*1000/(12*I279)</f>
        <v>20.61411605439665</v>
      </c>
      <c r="N279" s="15">
        <f t="shared" si="49"/>
        <v>15.633333333333333</v>
      </c>
      <c r="O279" s="27">
        <v>0.73586118181946869</v>
      </c>
      <c r="P279" s="34">
        <f t="shared" si="50"/>
        <v>28.013593546851858</v>
      </c>
      <c r="Q279" s="14">
        <v>50</v>
      </c>
      <c r="R279" s="15">
        <v>0.57384943985212777</v>
      </c>
    </row>
    <row r="280" spans="1:19" x14ac:dyDescent="0.25">
      <c r="G280" s="6">
        <f t="shared" si="44"/>
        <v>376</v>
      </c>
      <c r="H280" s="6">
        <v>8</v>
      </c>
      <c r="I280" s="6">
        <v>541.70000000000005</v>
      </c>
      <c r="J280" s="28">
        <v>1.2999999999999999E-2</v>
      </c>
      <c r="K280" s="28">
        <v>0.113</v>
      </c>
      <c r="L280" s="15">
        <f t="shared" si="48"/>
        <v>1.7141802262717896</v>
      </c>
      <c r="M280" s="15">
        <f t="shared" si="52"/>
        <v>12.614608331794965</v>
      </c>
      <c r="N280" s="15">
        <f t="shared" si="49"/>
        <v>7.3589743589743595</v>
      </c>
      <c r="O280" s="27"/>
      <c r="P280" s="34"/>
      <c r="Q280" s="14">
        <v>25</v>
      </c>
      <c r="R280" s="15">
        <v>0.62799516729805349</v>
      </c>
    </row>
    <row r="281" spans="1:19" x14ac:dyDescent="0.25">
      <c r="G281" s="6">
        <f t="shared" si="44"/>
        <v>377</v>
      </c>
      <c r="H281" s="6">
        <v>11</v>
      </c>
      <c r="I281" s="6">
        <v>541.70000000000005</v>
      </c>
      <c r="J281" s="28">
        <v>1.7999999999999999E-2</v>
      </c>
      <c r="K281" s="28">
        <v>0.13500000000000001</v>
      </c>
      <c r="L281" s="15">
        <f t="shared" si="48"/>
        <v>2.3734803132994009</v>
      </c>
      <c r="M281" s="15">
        <f t="shared" si="52"/>
        <v>15.999015445203373</v>
      </c>
      <c r="N281" s="15">
        <f t="shared" si="49"/>
        <v>6.7407407407407423</v>
      </c>
      <c r="O281" s="27">
        <v>2.0305686167466246</v>
      </c>
      <c r="P281" s="34">
        <f t="shared" si="50"/>
        <v>7.8790814125931794</v>
      </c>
      <c r="Q281" s="14">
        <v>15</v>
      </c>
      <c r="R281" s="15">
        <v>1.0410746686193901</v>
      </c>
    </row>
    <row r="282" spans="1:19" x14ac:dyDescent="0.25">
      <c r="G282" s="6">
        <f t="shared" si="44"/>
        <v>378</v>
      </c>
      <c r="H282" s="6">
        <v>18</v>
      </c>
      <c r="I282" s="6">
        <v>541.70000000000005</v>
      </c>
      <c r="J282" s="28">
        <v>2.7E-2</v>
      </c>
      <c r="K282" s="28">
        <v>0.16500000000000001</v>
      </c>
      <c r="L282" s="15">
        <f t="shared" si="48"/>
        <v>3.5602204699491016</v>
      </c>
      <c r="M282" s="15">
        <f t="shared" si="52"/>
        <v>20.61411605439665</v>
      </c>
      <c r="N282" s="15">
        <f t="shared" si="49"/>
        <v>5.7901234567901234</v>
      </c>
      <c r="O282" s="27">
        <v>0.6173606629359053</v>
      </c>
      <c r="P282" s="34">
        <f t="shared" si="50"/>
        <v>33.390718411446336</v>
      </c>
      <c r="Q282" s="14">
        <v>5</v>
      </c>
      <c r="R282" s="15">
        <v>0.87395332510960466</v>
      </c>
    </row>
    <row r="283" spans="1:19" x14ac:dyDescent="0.25">
      <c r="G283" s="6">
        <f t="shared" si="44"/>
        <v>379</v>
      </c>
      <c r="H283" s="6">
        <v>27</v>
      </c>
      <c r="I283" s="6">
        <v>541.70000000000005</v>
      </c>
      <c r="J283" s="28">
        <v>1.9E-2</v>
      </c>
      <c r="K283" s="28">
        <v>0.129</v>
      </c>
      <c r="L283" s="15">
        <f t="shared" si="48"/>
        <v>2.5053403307049233</v>
      </c>
      <c r="M283" s="15">
        <f t="shared" si="52"/>
        <v>15.075995323364715</v>
      </c>
      <c r="N283" s="15">
        <f t="shared" si="49"/>
        <v>6.0175438596491233</v>
      </c>
      <c r="O283" s="27">
        <v>0.56237317099222561</v>
      </c>
      <c r="P283" s="34">
        <f t="shared" si="50"/>
        <v>26.807813923209238</v>
      </c>
      <c r="Q283" s="14">
        <v>1</v>
      </c>
      <c r="R283" s="15">
        <v>0.26620326118209525</v>
      </c>
    </row>
    <row r="284" spans="1:19" x14ac:dyDescent="0.25">
      <c r="G284" s="6">
        <f t="shared" si="44"/>
        <v>380</v>
      </c>
      <c r="H284" s="6">
        <v>41</v>
      </c>
      <c r="I284" s="6">
        <v>541.70000000000005</v>
      </c>
      <c r="J284" s="28">
        <v>2E-3</v>
      </c>
      <c r="K284" s="28">
        <v>4.2000000000000003E-2</v>
      </c>
      <c r="L284" s="15">
        <f t="shared" si="48"/>
        <v>0.26372003481104456</v>
      </c>
      <c r="M284" s="15">
        <f t="shared" si="52"/>
        <v>1.6922035567042033</v>
      </c>
      <c r="N284" s="15">
        <f t="shared" si="49"/>
        <v>6.4166666666666696</v>
      </c>
      <c r="O284" s="27"/>
      <c r="P284" s="34"/>
      <c r="Q284" s="14">
        <v>0.1</v>
      </c>
      <c r="R284" s="15">
        <v>0</v>
      </c>
    </row>
    <row r="285" spans="1:19" x14ac:dyDescent="0.25">
      <c r="G285" s="6">
        <f t="shared" si="44"/>
        <v>381</v>
      </c>
      <c r="H285" s="6">
        <v>60</v>
      </c>
      <c r="I285" s="6">
        <v>541.70000000000005</v>
      </c>
      <c r="J285" s="28" t="s">
        <v>20</v>
      </c>
      <c r="K285" s="28">
        <v>3.5999999999999997E-2</v>
      </c>
      <c r="L285" s="15"/>
      <c r="M285" s="15">
        <f t="shared" si="52"/>
        <v>0.7691834348655463</v>
      </c>
      <c r="N285" s="15"/>
      <c r="O285" s="27"/>
      <c r="P285" s="34"/>
    </row>
    <row r="286" spans="1:19" x14ac:dyDescent="0.25">
      <c r="G286" s="6">
        <f t="shared" si="44"/>
        <v>382</v>
      </c>
      <c r="H286" s="6">
        <v>80</v>
      </c>
      <c r="I286" s="6">
        <v>541.70000000000005</v>
      </c>
      <c r="J286" s="28" t="s">
        <v>20</v>
      </c>
      <c r="K286" s="28">
        <v>3.2000000000000001E-2</v>
      </c>
      <c r="L286" s="15"/>
      <c r="M286" s="15">
        <f t="shared" si="52"/>
        <v>0.15383668697310948</v>
      </c>
      <c r="N286" s="15"/>
      <c r="O286" s="27">
        <v>1.4063480684809013</v>
      </c>
      <c r="P286" s="34">
        <f t="shared" si="50"/>
        <v>0.10938734899339654</v>
      </c>
    </row>
    <row r="287" spans="1:19" x14ac:dyDescent="0.25">
      <c r="H287" s="6">
        <v>100</v>
      </c>
      <c r="I287" s="6">
        <v>541.70000000000005</v>
      </c>
      <c r="J287" s="28"/>
      <c r="K287" s="28"/>
      <c r="L287" s="15"/>
      <c r="M287" s="15"/>
      <c r="N287" s="15"/>
      <c r="O287" s="27">
        <v>0.89447465734297693</v>
      </c>
      <c r="P287" s="34">
        <f t="shared" si="50"/>
        <v>0</v>
      </c>
    </row>
    <row r="288" spans="1:19" x14ac:dyDescent="0.25">
      <c r="A288" s="6">
        <v>47</v>
      </c>
      <c r="B288" s="6" t="s">
        <v>35</v>
      </c>
      <c r="C288" s="9">
        <v>43655</v>
      </c>
      <c r="D288" s="6">
        <v>1629</v>
      </c>
      <c r="E288" s="6">
        <v>40.139969000000001</v>
      </c>
      <c r="F288" s="6">
        <v>-70.831100000000006</v>
      </c>
      <c r="G288" s="6">
        <v>385</v>
      </c>
      <c r="H288" s="6">
        <v>0</v>
      </c>
      <c r="I288" s="6">
        <v>541.70000000000005</v>
      </c>
      <c r="J288" s="28">
        <v>7.0000000000000001E-3</v>
      </c>
      <c r="K288" s="28">
        <v>6.7000000000000004E-2</v>
      </c>
      <c r="L288" s="15">
        <f t="shared" si="48"/>
        <v>0.923020121838656</v>
      </c>
      <c r="M288" s="15">
        <f>1000*(K288-K$296)*1000/(12*I288)</f>
        <v>3.9997538613008432</v>
      </c>
      <c r="N288" s="15">
        <f t="shared" si="49"/>
        <v>4.3333333333333339</v>
      </c>
      <c r="O288" s="27"/>
      <c r="P288" s="34"/>
    </row>
    <row r="289" spans="1:16" x14ac:dyDescent="0.25">
      <c r="G289" s="6">
        <f t="shared" si="44"/>
        <v>386</v>
      </c>
      <c r="H289" s="6">
        <v>10</v>
      </c>
      <c r="I289" s="6">
        <v>541.70000000000005</v>
      </c>
      <c r="J289" s="28">
        <v>2.5000000000000001E-2</v>
      </c>
      <c r="K289" s="28">
        <v>0.106</v>
      </c>
      <c r="L289" s="15">
        <f t="shared" si="48"/>
        <v>3.2965004351380571</v>
      </c>
      <c r="M289" s="15">
        <f t="shared" ref="M289:M294" si="53">1000*(K289-K$296)*1000/(12*I289)</f>
        <v>9.9993846532521076</v>
      </c>
      <c r="N289" s="15">
        <f t="shared" si="49"/>
        <v>3.0333333333333337</v>
      </c>
      <c r="O289" s="27"/>
      <c r="P289" s="34"/>
    </row>
    <row r="290" spans="1:16" x14ac:dyDescent="0.25">
      <c r="G290" s="6">
        <f t="shared" si="44"/>
        <v>387</v>
      </c>
      <c r="H290" s="6">
        <v>25</v>
      </c>
      <c r="I290" s="6">
        <v>541.70000000000005</v>
      </c>
      <c r="J290" s="28">
        <v>1.7000000000000001E-2</v>
      </c>
      <c r="K290" s="28">
        <v>0.115</v>
      </c>
      <c r="L290" s="15">
        <f t="shared" si="48"/>
        <v>2.2416202958938789</v>
      </c>
      <c r="M290" s="15">
        <f t="shared" si="53"/>
        <v>11.383914836010092</v>
      </c>
      <c r="N290" s="15">
        <f t="shared" si="49"/>
        <v>5.0784313725490202</v>
      </c>
      <c r="O290" s="27">
        <v>0.97869988114582562</v>
      </c>
      <c r="P290" s="34">
        <f t="shared" si="50"/>
        <v>11.63167080666468</v>
      </c>
    </row>
    <row r="291" spans="1:16" x14ac:dyDescent="0.25">
      <c r="G291" s="6">
        <f t="shared" si="44"/>
        <v>388</v>
      </c>
      <c r="H291" s="6">
        <v>30</v>
      </c>
      <c r="I291" s="6">
        <v>541.70000000000005</v>
      </c>
      <c r="J291" s="28">
        <v>5.0000000000000001E-3</v>
      </c>
      <c r="K291" s="28">
        <v>5.2999999999999999E-2</v>
      </c>
      <c r="L291" s="15">
        <f t="shared" si="48"/>
        <v>0.65930008702761145</v>
      </c>
      <c r="M291" s="15">
        <f t="shared" si="53"/>
        <v>1.8460402436773113</v>
      </c>
      <c r="N291" s="15">
        <f t="shared" si="49"/>
        <v>2.7999999999999989</v>
      </c>
      <c r="O291" s="27">
        <v>0.20532887963125887</v>
      </c>
      <c r="P291" s="34">
        <f t="shared" si="50"/>
        <v>8.990650740375802</v>
      </c>
    </row>
    <row r="292" spans="1:16" x14ac:dyDescent="0.25">
      <c r="G292" s="6">
        <f t="shared" si="44"/>
        <v>389</v>
      </c>
      <c r="H292" s="6">
        <v>40</v>
      </c>
      <c r="I292" s="6">
        <v>541.70000000000005</v>
      </c>
      <c r="J292" s="28">
        <v>2E-3</v>
      </c>
      <c r="K292" s="28">
        <v>4.1000000000000002E-2</v>
      </c>
      <c r="L292" s="15">
        <f t="shared" si="48"/>
        <v>0.26372003481104456</v>
      </c>
      <c r="M292" s="15">
        <f t="shared" si="53"/>
        <v>0</v>
      </c>
      <c r="N292" s="15">
        <f t="shared" si="49"/>
        <v>0</v>
      </c>
      <c r="O292" s="27"/>
      <c r="P292" s="34"/>
    </row>
    <row r="293" spans="1:16" x14ac:dyDescent="0.25">
      <c r="G293" s="6">
        <f t="shared" si="44"/>
        <v>390</v>
      </c>
      <c r="H293" s="6">
        <v>60</v>
      </c>
      <c r="I293" s="6">
        <v>541.70000000000005</v>
      </c>
      <c r="J293" s="28">
        <v>4.0000000000000001E-3</v>
      </c>
      <c r="K293" s="28">
        <v>5.2999999999999999E-2</v>
      </c>
      <c r="L293" s="15">
        <f t="shared" si="48"/>
        <v>0.52744006962208911</v>
      </c>
      <c r="M293" s="15">
        <f t="shared" si="53"/>
        <v>1.8460402436773113</v>
      </c>
      <c r="N293" s="15">
        <f t="shared" si="49"/>
        <v>3.4999999999999991</v>
      </c>
      <c r="O293" s="27">
        <v>6.0145533560576201</v>
      </c>
      <c r="P293" s="34">
        <f t="shared" si="50"/>
        <v>0.30692889968596798</v>
      </c>
    </row>
    <row r="294" spans="1:16" x14ac:dyDescent="0.25">
      <c r="G294" s="6">
        <f t="shared" si="44"/>
        <v>391</v>
      </c>
      <c r="H294" s="6">
        <v>80</v>
      </c>
      <c r="I294" s="6">
        <v>541.70000000000005</v>
      </c>
      <c r="J294" s="28">
        <v>6.0000000000000001E-3</v>
      </c>
      <c r="K294" s="28">
        <v>5.7000000000000002E-2</v>
      </c>
      <c r="L294" s="15">
        <f t="shared" si="48"/>
        <v>0.79116010443313367</v>
      </c>
      <c r="M294" s="15">
        <f t="shared" si="53"/>
        <v>2.4613869915697495</v>
      </c>
      <c r="N294" s="15">
        <f t="shared" si="49"/>
        <v>3.1111111111111116</v>
      </c>
      <c r="O294" s="27">
        <v>0.80474664097613136</v>
      </c>
      <c r="P294" s="34">
        <f t="shared" si="50"/>
        <v>3.0585862260750383</v>
      </c>
    </row>
    <row r="295" spans="1:16" x14ac:dyDescent="0.25">
      <c r="G295" s="6">
        <f t="shared" si="44"/>
        <v>392</v>
      </c>
      <c r="H295" s="6">
        <v>100</v>
      </c>
      <c r="I295" s="6">
        <v>541.70000000000005</v>
      </c>
      <c r="J295" s="28">
        <v>5.0000000000000001E-3</v>
      </c>
      <c r="K295" s="28">
        <v>4.5999999999999999E-2</v>
      </c>
      <c r="L295" s="15">
        <f t="shared" si="48"/>
        <v>0.65930008702761145</v>
      </c>
      <c r="M295" s="15">
        <f>1000*(K295-K$296)*1000/(12*I295)</f>
        <v>0.7691834348655463</v>
      </c>
      <c r="N295" s="15">
        <f t="shared" si="49"/>
        <v>1.1666666666666661</v>
      </c>
      <c r="O295" s="27"/>
      <c r="P295" s="34"/>
    </row>
    <row r="296" spans="1:16" x14ac:dyDescent="0.25">
      <c r="G296" s="6">
        <f t="shared" si="44"/>
        <v>393</v>
      </c>
      <c r="H296" s="6">
        <v>100</v>
      </c>
      <c r="I296" s="6" t="s">
        <v>22</v>
      </c>
      <c r="J296" s="29">
        <v>5.0000000000000001E-3</v>
      </c>
      <c r="K296" s="29">
        <v>4.1000000000000002E-2</v>
      </c>
      <c r="L296" s="15"/>
      <c r="M296" s="15"/>
      <c r="N296" s="15"/>
      <c r="O296" s="27"/>
      <c r="P296" s="34"/>
    </row>
    <row r="297" spans="1:16" x14ac:dyDescent="0.25">
      <c r="A297" s="6">
        <v>49</v>
      </c>
      <c r="B297" s="6" t="s">
        <v>36</v>
      </c>
      <c r="C297" s="9">
        <v>43655</v>
      </c>
      <c r="D297" s="6">
        <v>1746</v>
      </c>
      <c r="E297" s="6">
        <v>40.074522000000002</v>
      </c>
      <c r="F297" s="6">
        <v>-70.830184000000003</v>
      </c>
      <c r="G297" s="6">
        <f t="shared" si="44"/>
        <v>394</v>
      </c>
      <c r="H297" s="6">
        <v>0</v>
      </c>
      <c r="I297" s="6">
        <v>541.70000000000005</v>
      </c>
      <c r="J297" s="28">
        <v>1.2999999999999999E-2</v>
      </c>
      <c r="K297" s="28">
        <v>8.4000000000000005E-2</v>
      </c>
      <c r="L297" s="15">
        <f t="shared" si="48"/>
        <v>1.7141802262717896</v>
      </c>
      <c r="M297" s="15">
        <f>1000*(K297-K$305)*1000/(12*I297)</f>
        <v>7.2303242877361402</v>
      </c>
      <c r="N297" s="15">
        <f t="shared" si="49"/>
        <v>4.217948717948719</v>
      </c>
      <c r="O297" s="27">
        <v>1.7938490523816653</v>
      </c>
      <c r="P297" s="34">
        <f t="shared" si="50"/>
        <v>4.0306202342591488</v>
      </c>
    </row>
    <row r="298" spans="1:16" x14ac:dyDescent="0.25">
      <c r="G298" s="6">
        <f t="shared" si="44"/>
        <v>395</v>
      </c>
      <c r="H298" s="6">
        <v>10</v>
      </c>
      <c r="I298" s="6">
        <v>541.70000000000005</v>
      </c>
      <c r="J298" s="28">
        <v>2.4E-2</v>
      </c>
      <c r="K298" s="28">
        <v>0.14599999999999999</v>
      </c>
      <c r="L298" s="15">
        <f t="shared" si="48"/>
        <v>3.1646404177325347</v>
      </c>
      <c r="M298" s="15">
        <f t="shared" ref="M298:M304" si="54">1000*(K298-K$305)*1000/(12*I298)</f>
        <v>16.768198880068915</v>
      </c>
      <c r="N298" s="15">
        <f t="shared" si="49"/>
        <v>5.2986111111111107</v>
      </c>
      <c r="O298" s="27"/>
      <c r="P298" s="34"/>
    </row>
    <row r="299" spans="1:16" x14ac:dyDescent="0.25">
      <c r="G299" s="6">
        <f t="shared" si="44"/>
        <v>396</v>
      </c>
      <c r="H299" s="6">
        <v>20</v>
      </c>
      <c r="I299" s="6">
        <v>541.70000000000005</v>
      </c>
      <c r="J299" s="28">
        <v>2.4E-2</v>
      </c>
      <c r="K299" s="28">
        <v>0.13600000000000001</v>
      </c>
      <c r="L299" s="15">
        <f t="shared" si="48"/>
        <v>3.1646404177325347</v>
      </c>
      <c r="M299" s="15">
        <f t="shared" si="54"/>
        <v>15.229832010337825</v>
      </c>
      <c r="N299" s="15">
        <f t="shared" si="49"/>
        <v>4.8125000000000009</v>
      </c>
      <c r="O299" s="27">
        <v>1.0276736922850944</v>
      </c>
      <c r="P299" s="34">
        <f t="shared" si="50"/>
        <v>14.819715756733419</v>
      </c>
    </row>
    <row r="300" spans="1:16" x14ac:dyDescent="0.25">
      <c r="G300" s="6">
        <f t="shared" si="44"/>
        <v>397</v>
      </c>
      <c r="H300" s="6">
        <v>30</v>
      </c>
      <c r="I300" s="6">
        <v>541.70000000000005</v>
      </c>
      <c r="J300" s="28">
        <v>2.3E-2</v>
      </c>
      <c r="K300" s="28">
        <v>0.13700000000000001</v>
      </c>
      <c r="L300" s="15">
        <f t="shared" si="48"/>
        <v>3.0327804003270122</v>
      </c>
      <c r="M300" s="15">
        <f t="shared" si="54"/>
        <v>15.383668697310933</v>
      </c>
      <c r="N300" s="15">
        <f t="shared" si="49"/>
        <v>5.0724637681159424</v>
      </c>
      <c r="O300" s="27"/>
      <c r="P300" s="34"/>
    </row>
    <row r="301" spans="1:16" x14ac:dyDescent="0.25">
      <c r="G301" s="6">
        <f t="shared" si="44"/>
        <v>398</v>
      </c>
      <c r="H301" s="6">
        <v>40</v>
      </c>
      <c r="I301" s="6">
        <v>541.70000000000005</v>
      </c>
      <c r="J301" s="28">
        <v>1.7999999999999999E-2</v>
      </c>
      <c r="K301" s="28">
        <v>8.5999999999999993E-2</v>
      </c>
      <c r="L301" s="15">
        <f t="shared" si="48"/>
        <v>2.3734803132994009</v>
      </c>
      <c r="M301" s="15">
        <f t="shared" si="54"/>
        <v>7.5379976616823559</v>
      </c>
      <c r="N301" s="15">
        <f t="shared" si="49"/>
        <v>3.1759259259259256</v>
      </c>
      <c r="O301" s="27">
        <v>5.9885069661288703</v>
      </c>
      <c r="P301" s="34">
        <f t="shared" si="50"/>
        <v>1.2587440749952266</v>
      </c>
    </row>
    <row r="302" spans="1:16" x14ac:dyDescent="0.25">
      <c r="G302" s="6">
        <f t="shared" ref="G302:G379" si="55">G301+1</f>
        <v>399</v>
      </c>
      <c r="H302" s="6">
        <v>60</v>
      </c>
      <c r="I302" s="6">
        <v>1070</v>
      </c>
      <c r="J302" s="28">
        <v>7.0000000000000001E-3</v>
      </c>
      <c r="K302" s="28">
        <v>5.2999999999999999E-2</v>
      </c>
      <c r="L302" s="15">
        <f t="shared" si="48"/>
        <v>0.46728971962616822</v>
      </c>
      <c r="M302" s="15">
        <f t="shared" si="54"/>
        <v>1.2461059190031152</v>
      </c>
      <c r="N302" s="15">
        <f t="shared" si="49"/>
        <v>2.6666666666666665</v>
      </c>
      <c r="O302" s="27"/>
      <c r="P302" s="34"/>
    </row>
    <row r="303" spans="1:16" x14ac:dyDescent="0.25">
      <c r="G303" s="6">
        <f t="shared" si="55"/>
        <v>400</v>
      </c>
      <c r="H303" s="6">
        <v>80</v>
      </c>
      <c r="I303" s="6">
        <v>1070</v>
      </c>
      <c r="J303" s="28">
        <v>8.0000000000000002E-3</v>
      </c>
      <c r="K303" s="28">
        <v>6.9000000000000006E-2</v>
      </c>
      <c r="L303" s="15">
        <f t="shared" si="48"/>
        <v>0.53404539385847793</v>
      </c>
      <c r="M303" s="15">
        <f t="shared" si="54"/>
        <v>2.4922118380062313</v>
      </c>
      <c r="N303" s="15">
        <f t="shared" si="49"/>
        <v>4.6666666666666687</v>
      </c>
      <c r="O303" s="27">
        <v>0.76743128845129627</v>
      </c>
      <c r="P303" s="34">
        <f t="shared" si="50"/>
        <v>3.2474722825487135</v>
      </c>
    </row>
    <row r="304" spans="1:16" x14ac:dyDescent="0.25">
      <c r="G304" s="6">
        <f t="shared" si="55"/>
        <v>401</v>
      </c>
      <c r="H304" s="6">
        <v>100</v>
      </c>
      <c r="I304" s="6">
        <v>1070</v>
      </c>
      <c r="J304" s="28">
        <v>0.01</v>
      </c>
      <c r="K304" s="28">
        <v>7.0000000000000007E-2</v>
      </c>
      <c r="L304" s="15">
        <f t="shared" si="48"/>
        <v>0.66755674232309747</v>
      </c>
      <c r="M304" s="15">
        <f t="shared" si="54"/>
        <v>2.5700934579439259</v>
      </c>
      <c r="N304" s="15">
        <f t="shared" si="49"/>
        <v>3.850000000000001</v>
      </c>
      <c r="O304" s="27">
        <v>0.74715439849808141</v>
      </c>
      <c r="P304" s="34">
        <f t="shared" si="50"/>
        <v>3.4398425052576673</v>
      </c>
    </row>
    <row r="305" spans="1:16" x14ac:dyDescent="0.25">
      <c r="G305" s="6">
        <f t="shared" si="55"/>
        <v>402</v>
      </c>
      <c r="H305" s="6">
        <v>100</v>
      </c>
      <c r="I305" s="6" t="s">
        <v>22</v>
      </c>
      <c r="J305" s="28" t="s">
        <v>20</v>
      </c>
      <c r="K305" s="28">
        <v>3.6999999999999998E-2</v>
      </c>
      <c r="L305" s="15"/>
      <c r="M305" s="15"/>
      <c r="N305" s="15"/>
      <c r="O305" s="27"/>
      <c r="P305" s="34"/>
    </row>
    <row r="306" spans="1:16" x14ac:dyDescent="0.25">
      <c r="A306" s="6">
        <v>50</v>
      </c>
      <c r="B306" s="6" t="s">
        <v>37</v>
      </c>
      <c r="C306" s="9">
        <v>43665</v>
      </c>
      <c r="D306" s="6">
        <v>1854</v>
      </c>
      <c r="E306" s="6">
        <v>40.009824000000002</v>
      </c>
      <c r="F306" s="6">
        <v>-70.829770999999994</v>
      </c>
      <c r="G306" s="6">
        <f t="shared" si="55"/>
        <v>403</v>
      </c>
      <c r="H306" s="6">
        <v>0</v>
      </c>
      <c r="I306" s="6">
        <v>541.70000000000005</v>
      </c>
      <c r="J306" s="28">
        <v>8.0000000000000002E-3</v>
      </c>
      <c r="K306" s="28">
        <v>0.06</v>
      </c>
      <c r="L306" s="15">
        <f t="shared" si="48"/>
        <v>1.0548801392441782</v>
      </c>
      <c r="M306" s="15">
        <f>1000*(K306-K$314)*1000/(12*I306)</f>
        <v>3.9997538613008423</v>
      </c>
      <c r="N306" s="15">
        <f t="shared" si="49"/>
        <v>3.7916666666666665</v>
      </c>
      <c r="O306" s="27">
        <v>0.62474131399475585</v>
      </c>
      <c r="P306" s="34">
        <f t="shared" si="50"/>
        <v>6.402256056551459</v>
      </c>
    </row>
    <row r="307" spans="1:16" x14ac:dyDescent="0.25">
      <c r="G307" s="6">
        <f t="shared" si="55"/>
        <v>404</v>
      </c>
      <c r="H307" s="6">
        <v>10</v>
      </c>
      <c r="I307" s="6">
        <v>541.70000000000005</v>
      </c>
      <c r="J307" s="28">
        <v>1.2E-2</v>
      </c>
      <c r="K307" s="28">
        <v>9.4E-2</v>
      </c>
      <c r="L307" s="15">
        <f t="shared" si="48"/>
        <v>1.5823202088662673</v>
      </c>
      <c r="M307" s="15">
        <f t="shared" ref="M307:M313" si="56">1000*(K307-K$314)*1000/(12*I307)</f>
        <v>9.2302012183865596</v>
      </c>
      <c r="N307" s="15">
        <f t="shared" si="49"/>
        <v>5.833333333333333</v>
      </c>
      <c r="O307" s="27">
        <v>6.1618931059883693</v>
      </c>
      <c r="P307" s="34">
        <f t="shared" si="50"/>
        <v>1.4979489354361386</v>
      </c>
    </row>
    <row r="308" spans="1:16" x14ac:dyDescent="0.25">
      <c r="G308" s="6">
        <f t="shared" si="55"/>
        <v>405</v>
      </c>
      <c r="H308" s="6">
        <v>20</v>
      </c>
      <c r="I308" s="6">
        <v>541.70000000000005</v>
      </c>
      <c r="J308" s="28">
        <v>3.4000000000000002E-2</v>
      </c>
      <c r="K308" s="28">
        <v>0.191</v>
      </c>
      <c r="L308" s="15">
        <f t="shared" si="48"/>
        <v>4.4832405917877578</v>
      </c>
      <c r="M308" s="15">
        <f t="shared" si="56"/>
        <v>24.152359854778165</v>
      </c>
      <c r="N308" s="15">
        <f t="shared" si="49"/>
        <v>5.3872549019607838</v>
      </c>
      <c r="O308" s="27">
        <v>1.1736082825177419</v>
      </c>
      <c r="P308" s="34">
        <f t="shared" si="50"/>
        <v>20.579575156852258</v>
      </c>
    </row>
    <row r="309" spans="1:16" x14ac:dyDescent="0.25">
      <c r="G309" s="6">
        <f t="shared" si="55"/>
        <v>406</v>
      </c>
      <c r="H309" s="6">
        <v>30</v>
      </c>
      <c r="I309" s="6">
        <v>541.70000000000005</v>
      </c>
      <c r="J309" s="28">
        <v>1.6E-2</v>
      </c>
      <c r="K309" s="28">
        <v>0.10100000000000001</v>
      </c>
      <c r="L309" s="15">
        <f t="shared" si="48"/>
        <v>2.1097602784883565</v>
      </c>
      <c r="M309" s="15">
        <f t="shared" si="56"/>
        <v>10.307058027198325</v>
      </c>
      <c r="N309" s="15">
        <f t="shared" si="49"/>
        <v>4.885416666666667</v>
      </c>
      <c r="O309" s="27">
        <v>0.26173613856282235</v>
      </c>
      <c r="P309" s="34">
        <f t="shared" si="50"/>
        <v>39.379575490773917</v>
      </c>
    </row>
    <row r="310" spans="1:16" x14ac:dyDescent="0.25">
      <c r="G310" s="6">
        <f t="shared" si="55"/>
        <v>407</v>
      </c>
      <c r="H310" s="6">
        <v>40</v>
      </c>
      <c r="I310" s="6">
        <v>541.70000000000005</v>
      </c>
      <c r="J310" s="28">
        <v>8.0000000000000002E-3</v>
      </c>
      <c r="K310" s="28">
        <v>5.8999999999999997E-2</v>
      </c>
      <c r="L310" s="15">
        <f t="shared" si="48"/>
        <v>1.0548801392441782</v>
      </c>
      <c r="M310" s="15">
        <f t="shared" si="56"/>
        <v>3.8459171743277323</v>
      </c>
      <c r="N310" s="15">
        <f t="shared" si="49"/>
        <v>3.6458333333333326</v>
      </c>
      <c r="O310" s="27">
        <v>5.7792369678199025</v>
      </c>
      <c r="P310" s="34">
        <f t="shared" si="50"/>
        <v>0.66547144471539554</v>
      </c>
    </row>
    <row r="311" spans="1:16" x14ac:dyDescent="0.25">
      <c r="G311" s="6">
        <f t="shared" si="55"/>
        <v>408</v>
      </c>
      <c r="H311" s="6">
        <v>60</v>
      </c>
      <c r="I311" s="6">
        <v>1070</v>
      </c>
      <c r="J311" s="28">
        <v>8.0000000000000002E-3</v>
      </c>
      <c r="K311" s="28">
        <v>5.8000000000000003E-2</v>
      </c>
      <c r="L311" s="15">
        <f t="shared" si="48"/>
        <v>0.53404539385847793</v>
      </c>
      <c r="M311" s="15">
        <f t="shared" si="56"/>
        <v>1.8691588785046729</v>
      </c>
      <c r="N311" s="15">
        <f t="shared" si="49"/>
        <v>3.5</v>
      </c>
      <c r="O311" s="27">
        <v>1.8593178853353678</v>
      </c>
      <c r="P311" s="34">
        <f t="shared" si="50"/>
        <v>1.0052927975613648</v>
      </c>
    </row>
    <row r="312" spans="1:16" x14ac:dyDescent="0.25">
      <c r="G312" s="6">
        <f t="shared" si="55"/>
        <v>409</v>
      </c>
      <c r="H312" s="6">
        <v>80</v>
      </c>
      <c r="I312" s="6">
        <v>1070</v>
      </c>
      <c r="J312" s="28">
        <v>4.0000000000000001E-3</v>
      </c>
      <c r="K312" s="28">
        <v>4.5999999999999999E-2</v>
      </c>
      <c r="L312" s="15">
        <f t="shared" si="48"/>
        <v>0.26702269692923897</v>
      </c>
      <c r="M312" s="15">
        <f t="shared" si="56"/>
        <v>0.93457943925233622</v>
      </c>
      <c r="N312" s="15">
        <f t="shared" si="49"/>
        <v>3.4999999999999996</v>
      </c>
      <c r="O312" s="27">
        <v>5.2692577232760655E-2</v>
      </c>
      <c r="P312" s="34">
        <f t="shared" si="50"/>
        <v>17.73645337414391</v>
      </c>
    </row>
    <row r="313" spans="1:16" x14ac:dyDescent="0.25">
      <c r="G313" s="6">
        <f t="shared" si="55"/>
        <v>410</v>
      </c>
      <c r="H313" s="6">
        <v>100</v>
      </c>
      <c r="I313" s="6">
        <v>1070</v>
      </c>
      <c r="J313" s="28">
        <v>6.0000000000000001E-3</v>
      </c>
      <c r="K313" s="28">
        <v>4.9000000000000002E-2</v>
      </c>
      <c r="L313" s="15">
        <f t="shared" si="48"/>
        <v>0.40053404539385845</v>
      </c>
      <c r="M313" s="15">
        <f t="shared" si="56"/>
        <v>1.1682242990654206</v>
      </c>
      <c r="N313" s="15">
        <f t="shared" si="49"/>
        <v>2.916666666666667</v>
      </c>
      <c r="O313" s="27">
        <v>0.43367680247434692</v>
      </c>
      <c r="P313" s="34">
        <f t="shared" si="50"/>
        <v>2.6937670919913317</v>
      </c>
    </row>
    <row r="314" spans="1:16" x14ac:dyDescent="0.25">
      <c r="G314" s="6">
        <f t="shared" si="55"/>
        <v>411</v>
      </c>
      <c r="H314" s="6">
        <v>100</v>
      </c>
      <c r="I314" s="6" t="s">
        <v>22</v>
      </c>
      <c r="J314" s="28" t="s">
        <v>20</v>
      </c>
      <c r="K314" s="28">
        <v>3.4000000000000002E-2</v>
      </c>
      <c r="L314" s="15"/>
      <c r="M314" s="15"/>
      <c r="N314" s="15"/>
      <c r="O314" s="27"/>
      <c r="P314" s="34"/>
    </row>
    <row r="315" spans="1:16" x14ac:dyDescent="0.25">
      <c r="A315" s="6">
        <v>51</v>
      </c>
      <c r="B315" s="6" t="s">
        <v>38</v>
      </c>
      <c r="C315" s="9">
        <v>43655</v>
      </c>
      <c r="D315" s="6">
        <v>2008</v>
      </c>
      <c r="E315" s="6">
        <v>39.944293999999999</v>
      </c>
      <c r="F315" s="6">
        <v>-70.830872999999997</v>
      </c>
      <c r="G315" s="6">
        <f t="shared" si="55"/>
        <v>412</v>
      </c>
      <c r="H315" s="6">
        <v>0</v>
      </c>
      <c r="I315" s="6">
        <v>541.70000000000005</v>
      </c>
      <c r="J315" s="28">
        <v>6.0000000000000001E-3</v>
      </c>
      <c r="K315" s="28">
        <v>5.3999999999999999E-2</v>
      </c>
      <c r="L315" s="15">
        <f t="shared" si="48"/>
        <v>0.79116010443313367</v>
      </c>
      <c r="M315" s="15">
        <f>1000*(K315-K$323)*1000/(12*I315)</f>
        <v>3.0767337394621861</v>
      </c>
      <c r="N315" s="15">
        <f t="shared" si="49"/>
        <v>3.8888888888888884</v>
      </c>
      <c r="O315" s="27">
        <v>0.31203760292744592</v>
      </c>
      <c r="P315" s="34">
        <f t="shared" si="50"/>
        <v>9.8601377224961553</v>
      </c>
    </row>
    <row r="316" spans="1:16" x14ac:dyDescent="0.25">
      <c r="G316" s="6">
        <f t="shared" si="55"/>
        <v>413</v>
      </c>
      <c r="H316" s="6">
        <v>10</v>
      </c>
      <c r="I316" s="6">
        <v>541.70000000000005</v>
      </c>
      <c r="J316" s="28">
        <v>8.0000000000000002E-3</v>
      </c>
      <c r="K316" s="28">
        <v>7.0999999999999994E-2</v>
      </c>
      <c r="L316" s="15">
        <f t="shared" si="48"/>
        <v>1.0548801392441782</v>
      </c>
      <c r="M316" s="15">
        <f t="shared" ref="M316:M322" si="57">1000*(K316-K$323)*1000/(12*I316)</f>
        <v>5.6919574180050443</v>
      </c>
      <c r="N316" s="15">
        <f t="shared" si="49"/>
        <v>5.395833333333333</v>
      </c>
      <c r="O316" s="27"/>
      <c r="P316" s="36"/>
    </row>
    <row r="317" spans="1:16" x14ac:dyDescent="0.25">
      <c r="G317" s="6">
        <f t="shared" si="55"/>
        <v>414</v>
      </c>
      <c r="H317" s="6">
        <v>20</v>
      </c>
      <c r="I317" s="6">
        <v>541.70000000000005</v>
      </c>
      <c r="J317" s="28">
        <v>1.2E-2</v>
      </c>
      <c r="K317" s="28">
        <v>0.08</v>
      </c>
      <c r="L317" s="15">
        <f t="shared" si="48"/>
        <v>1.5823202088662673</v>
      </c>
      <c r="M317" s="15">
        <f t="shared" si="57"/>
        <v>7.0764876007630297</v>
      </c>
      <c r="N317" s="15">
        <f t="shared" si="49"/>
        <v>4.4722222222222223</v>
      </c>
      <c r="O317" s="27">
        <v>1.7290053230741746</v>
      </c>
      <c r="P317" s="34">
        <f t="shared" si="50"/>
        <v>4.0928084525390709</v>
      </c>
    </row>
    <row r="318" spans="1:16" x14ac:dyDescent="0.25">
      <c r="G318" s="6">
        <f t="shared" si="55"/>
        <v>415</v>
      </c>
      <c r="H318" s="6">
        <v>30</v>
      </c>
      <c r="I318" s="6">
        <v>541.70000000000005</v>
      </c>
      <c r="J318" s="28">
        <v>1.0999999999999999E-2</v>
      </c>
      <c r="K318" s="28">
        <v>7.9000000000000001E-2</v>
      </c>
      <c r="L318" s="15">
        <f t="shared" si="48"/>
        <v>1.4504601914607451</v>
      </c>
      <c r="M318" s="15">
        <f t="shared" si="57"/>
        <v>6.9226509137899201</v>
      </c>
      <c r="N318" s="15">
        <f t="shared" si="49"/>
        <v>4.7727272727272725</v>
      </c>
      <c r="O318" s="27">
        <v>0.66475087294781754</v>
      </c>
      <c r="P318" s="34">
        <f t="shared" si="50"/>
        <v>10.413902704770639</v>
      </c>
    </row>
    <row r="319" spans="1:16" x14ac:dyDescent="0.25">
      <c r="G319" s="6">
        <f t="shared" si="55"/>
        <v>416</v>
      </c>
      <c r="H319" s="6">
        <v>40</v>
      </c>
      <c r="I319" s="6">
        <v>541.70000000000005</v>
      </c>
      <c r="J319" s="28">
        <v>0.01</v>
      </c>
      <c r="K319" s="28">
        <v>0.08</v>
      </c>
      <c r="L319" s="15">
        <f t="shared" si="48"/>
        <v>1.3186001740552229</v>
      </c>
      <c r="M319" s="15">
        <f t="shared" si="57"/>
        <v>7.0764876007630297</v>
      </c>
      <c r="N319" s="15">
        <f t="shared" si="49"/>
        <v>5.3666666666666671</v>
      </c>
      <c r="O319" s="27">
        <v>1.1489755687436674</v>
      </c>
      <c r="P319" s="34">
        <f t="shared" si="50"/>
        <v>6.1589539353745568</v>
      </c>
    </row>
    <row r="320" spans="1:16" x14ac:dyDescent="0.25">
      <c r="G320" s="6">
        <f t="shared" si="55"/>
        <v>417</v>
      </c>
      <c r="H320" s="6">
        <v>60</v>
      </c>
      <c r="I320" s="6">
        <v>1070</v>
      </c>
      <c r="J320" s="28">
        <v>0.02</v>
      </c>
      <c r="K320" s="28">
        <v>0.125</v>
      </c>
      <c r="L320" s="15">
        <f t="shared" si="48"/>
        <v>1.3351134846461949</v>
      </c>
      <c r="M320" s="15">
        <f t="shared" si="57"/>
        <v>7.0872274143302176</v>
      </c>
      <c r="N320" s="15">
        <f t="shared" si="49"/>
        <v>5.3083333333333327</v>
      </c>
      <c r="O320" s="27">
        <v>1.8462525398654095</v>
      </c>
      <c r="P320" s="34">
        <f t="shared" si="50"/>
        <v>3.8387096354905332</v>
      </c>
    </row>
    <row r="321" spans="1:19" x14ac:dyDescent="0.25">
      <c r="G321" s="6">
        <f t="shared" si="55"/>
        <v>418</v>
      </c>
      <c r="H321" s="6">
        <v>80</v>
      </c>
      <c r="I321" s="6">
        <v>1070</v>
      </c>
      <c r="J321" s="28">
        <v>8.0000000000000002E-3</v>
      </c>
      <c r="K321" s="28">
        <v>6.6000000000000003E-2</v>
      </c>
      <c r="L321" s="15">
        <f t="shared" si="48"/>
        <v>0.53404539385847793</v>
      </c>
      <c r="M321" s="15">
        <f t="shared" si="57"/>
        <v>2.4922118380062304</v>
      </c>
      <c r="N321" s="15">
        <f t="shared" si="49"/>
        <v>4.666666666666667</v>
      </c>
      <c r="O321" s="27">
        <v>1.6656810865914788</v>
      </c>
      <c r="P321" s="34">
        <f t="shared" si="50"/>
        <v>1.4962118847768755</v>
      </c>
    </row>
    <row r="322" spans="1:19" x14ac:dyDescent="0.25">
      <c r="G322" s="6">
        <f t="shared" si="55"/>
        <v>419</v>
      </c>
      <c r="H322" s="6">
        <v>100</v>
      </c>
      <c r="I322" s="6">
        <v>1070</v>
      </c>
      <c r="J322" s="28">
        <v>7.0000000000000001E-3</v>
      </c>
      <c r="K322" s="28">
        <v>7.2999999999999995E-2</v>
      </c>
      <c r="L322" s="15">
        <f t="shared" si="48"/>
        <v>0.46728971962616822</v>
      </c>
      <c r="M322" s="15">
        <f t="shared" si="57"/>
        <v>3.037383177570093</v>
      </c>
      <c r="N322" s="15">
        <f t="shared" si="49"/>
        <v>6.4999999999999991</v>
      </c>
      <c r="O322" s="27">
        <v>0.30613631154182858</v>
      </c>
      <c r="P322" s="34">
        <f t="shared" si="50"/>
        <v>9.9216690835287729</v>
      </c>
    </row>
    <row r="323" spans="1:19" x14ac:dyDescent="0.25">
      <c r="G323" s="6">
        <f t="shared" si="55"/>
        <v>420</v>
      </c>
      <c r="H323" s="6">
        <v>100</v>
      </c>
      <c r="I323" s="6" t="s">
        <v>22</v>
      </c>
      <c r="J323" s="28" t="s">
        <v>20</v>
      </c>
      <c r="K323" s="28">
        <v>3.4000000000000002E-2</v>
      </c>
      <c r="L323" s="15"/>
      <c r="M323" s="15"/>
      <c r="N323" s="15"/>
      <c r="O323" s="27"/>
      <c r="P323" s="34"/>
    </row>
    <row r="324" spans="1:19" x14ac:dyDescent="0.25">
      <c r="A324" s="6">
        <v>52</v>
      </c>
      <c r="B324" s="6" t="s">
        <v>39</v>
      </c>
      <c r="C324" s="9">
        <v>43655</v>
      </c>
      <c r="D324" s="6">
        <v>2121</v>
      </c>
      <c r="E324" s="6">
        <v>39.879334</v>
      </c>
      <c r="F324" s="6">
        <v>-70.830409000000003</v>
      </c>
      <c r="G324" s="6">
        <f t="shared" si="55"/>
        <v>421</v>
      </c>
      <c r="H324" s="6">
        <v>0</v>
      </c>
      <c r="I324" s="6">
        <v>541.70000000000005</v>
      </c>
      <c r="J324" s="28">
        <v>0.01</v>
      </c>
      <c r="K324" s="28">
        <v>7.5999999999999998E-2</v>
      </c>
      <c r="L324" s="15">
        <f t="shared" si="48"/>
        <v>1.3186001740552229</v>
      </c>
      <c r="M324" s="15">
        <f>1000*(K324-K$332)*1000/(12*I324)</f>
        <v>8.7686911574672308</v>
      </c>
      <c r="N324" s="15">
        <f t="shared" si="49"/>
        <v>6.6499999999999986</v>
      </c>
      <c r="O324" s="27">
        <v>0.76435166256128217</v>
      </c>
      <c r="P324" s="34">
        <f t="shared" si="50"/>
        <v>11.472063955593473</v>
      </c>
    </row>
    <row r="325" spans="1:19" x14ac:dyDescent="0.25">
      <c r="G325" s="6">
        <f t="shared" si="55"/>
        <v>422</v>
      </c>
      <c r="H325" s="6">
        <v>10</v>
      </c>
      <c r="I325" s="6">
        <v>541.70000000000005</v>
      </c>
      <c r="J325" s="28">
        <v>1.9E-2</v>
      </c>
      <c r="K325" s="28">
        <v>0.123</v>
      </c>
      <c r="L325" s="15">
        <f t="shared" ref="L325:L388" si="58">1000*J325*1000/(14*I325)</f>
        <v>2.5053403307049233</v>
      </c>
      <c r="M325" s="15">
        <f t="shared" ref="M325:M331" si="59">1000*(K325-K$332)*1000/(12*I325)</f>
        <v>15.999015445203371</v>
      </c>
      <c r="N325" s="15">
        <f t="shared" ref="N325:N388" si="60">M325/L325</f>
        <v>6.3859649122807021</v>
      </c>
      <c r="O325" s="27">
        <v>0.13563374296744907</v>
      </c>
      <c r="P325" s="34">
        <f t="shared" si="50"/>
        <v>117.95748679620968</v>
      </c>
    </row>
    <row r="326" spans="1:19" x14ac:dyDescent="0.25">
      <c r="G326" s="6">
        <f t="shared" si="55"/>
        <v>423</v>
      </c>
      <c r="H326" s="6">
        <v>20</v>
      </c>
      <c r="I326" s="6">
        <v>541.70000000000005</v>
      </c>
      <c r="J326" s="28">
        <v>4.3999999999999997E-2</v>
      </c>
      <c r="K326" s="28">
        <v>0.248</v>
      </c>
      <c r="L326" s="15">
        <f t="shared" si="58"/>
        <v>5.8018407658429805</v>
      </c>
      <c r="M326" s="15">
        <f t="shared" si="59"/>
        <v>35.228601316842038</v>
      </c>
      <c r="N326" s="15">
        <f t="shared" si="60"/>
        <v>6.0719696969696972</v>
      </c>
      <c r="O326" s="27">
        <v>9.4899095963887042E-2</v>
      </c>
      <c r="P326" s="34">
        <f t="shared" ref="P326:P389" si="61">M326/O326</f>
        <v>371.22167454838507</v>
      </c>
    </row>
    <row r="327" spans="1:19" x14ac:dyDescent="0.25">
      <c r="G327" s="6">
        <f t="shared" si="55"/>
        <v>424</v>
      </c>
      <c r="H327" s="6">
        <v>30</v>
      </c>
      <c r="I327" s="6">
        <v>541.70000000000005</v>
      </c>
      <c r="J327" s="28">
        <v>2.1000000000000001E-2</v>
      </c>
      <c r="K327" s="28">
        <v>0.12</v>
      </c>
      <c r="L327" s="15">
        <f t="shared" si="58"/>
        <v>2.7690603655159678</v>
      </c>
      <c r="M327" s="15">
        <f t="shared" si="59"/>
        <v>15.53750538428404</v>
      </c>
      <c r="N327" s="15">
        <f t="shared" si="60"/>
        <v>5.6111111111111107</v>
      </c>
      <c r="O327" s="27">
        <v>0.86257861609793895</v>
      </c>
      <c r="P327" s="34">
        <f t="shared" si="61"/>
        <v>18.012857140571498</v>
      </c>
    </row>
    <row r="328" spans="1:19" x14ac:dyDescent="0.25">
      <c r="G328" s="6">
        <f t="shared" si="55"/>
        <v>425</v>
      </c>
      <c r="H328" s="6">
        <v>40</v>
      </c>
      <c r="I328" s="6">
        <v>541.70000000000005</v>
      </c>
      <c r="J328" s="28">
        <v>8.9999999999999993E-3</v>
      </c>
      <c r="K328" s="28">
        <v>7.1999999999999995E-2</v>
      </c>
      <c r="L328" s="15">
        <f t="shared" si="58"/>
        <v>1.1867401566497005</v>
      </c>
      <c r="M328" s="15">
        <f t="shared" si="59"/>
        <v>8.1533444095747942</v>
      </c>
      <c r="N328" s="15">
        <f t="shared" si="60"/>
        <v>6.8703703703703711</v>
      </c>
      <c r="O328" s="27">
        <v>3.4039357383300359</v>
      </c>
      <c r="P328" s="34">
        <f t="shared" si="61"/>
        <v>2.3952697807317622</v>
      </c>
    </row>
    <row r="329" spans="1:19" x14ac:dyDescent="0.25">
      <c r="G329" s="6">
        <f t="shared" si="55"/>
        <v>426</v>
      </c>
      <c r="H329" s="6">
        <v>60</v>
      </c>
      <c r="I329" s="6">
        <v>1070</v>
      </c>
      <c r="J329" s="28">
        <v>5.0000000000000001E-3</v>
      </c>
      <c r="K329" s="28">
        <v>6.2E-2</v>
      </c>
      <c r="L329" s="15">
        <f t="shared" si="58"/>
        <v>0.33377837116154874</v>
      </c>
      <c r="M329" s="15">
        <f t="shared" si="59"/>
        <v>3.3489096573208723</v>
      </c>
      <c r="N329" s="15">
        <f t="shared" si="60"/>
        <v>10.033333333333333</v>
      </c>
      <c r="O329" s="27"/>
      <c r="P329" s="34"/>
    </row>
    <row r="330" spans="1:19" x14ac:dyDescent="0.25">
      <c r="G330" s="6">
        <f t="shared" si="55"/>
        <v>427</v>
      </c>
      <c r="H330" s="6">
        <v>80</v>
      </c>
      <c r="I330" s="6">
        <v>1070</v>
      </c>
      <c r="J330" s="28">
        <v>5.0000000000000001E-3</v>
      </c>
      <c r="K330" s="28">
        <v>6.3E-2</v>
      </c>
      <c r="L330" s="15">
        <f t="shared" si="58"/>
        <v>0.33377837116154874</v>
      </c>
      <c r="M330" s="15">
        <f t="shared" si="59"/>
        <v>3.4267912772585669</v>
      </c>
      <c r="N330" s="15">
        <f t="shared" si="60"/>
        <v>10.266666666666666</v>
      </c>
      <c r="O330" s="27"/>
      <c r="P330" s="34"/>
    </row>
    <row r="331" spans="1:19" x14ac:dyDescent="0.25">
      <c r="G331" s="6">
        <f t="shared" si="55"/>
        <v>428</v>
      </c>
      <c r="H331" s="6">
        <v>100</v>
      </c>
      <c r="I331" s="6">
        <v>1070</v>
      </c>
      <c r="J331" s="28">
        <v>7.0000000000000001E-3</v>
      </c>
      <c r="K331" s="28">
        <v>5.5E-2</v>
      </c>
      <c r="L331" s="15">
        <f t="shared" si="58"/>
        <v>0.46728971962616822</v>
      </c>
      <c r="M331" s="15">
        <f t="shared" si="59"/>
        <v>2.8037383177570101</v>
      </c>
      <c r="N331" s="15">
        <f t="shared" si="60"/>
        <v>6.0000000000000018</v>
      </c>
      <c r="O331" s="27">
        <v>0.29487112644211566</v>
      </c>
      <c r="P331" s="34">
        <f t="shared" si="61"/>
        <v>9.5083515011680699</v>
      </c>
    </row>
    <row r="332" spans="1:19" x14ac:dyDescent="0.25">
      <c r="G332" s="6">
        <f t="shared" si="55"/>
        <v>429</v>
      </c>
      <c r="H332" s="6">
        <v>100</v>
      </c>
      <c r="I332" s="6" t="s">
        <v>22</v>
      </c>
      <c r="J332" s="28" t="s">
        <v>20</v>
      </c>
      <c r="K332" s="28">
        <v>1.9E-2</v>
      </c>
      <c r="L332" s="15"/>
      <c r="M332" s="15"/>
      <c r="N332" s="15"/>
      <c r="O332" s="27"/>
      <c r="P332" s="34"/>
    </row>
    <row r="333" spans="1:19" x14ac:dyDescent="0.25">
      <c r="A333" s="6">
        <v>54</v>
      </c>
      <c r="B333" s="6" t="s">
        <v>45</v>
      </c>
      <c r="C333" s="9">
        <v>43656</v>
      </c>
      <c r="D333" s="6">
        <v>1020</v>
      </c>
      <c r="E333" s="6">
        <v>40.316867999999999</v>
      </c>
      <c r="F333" s="6">
        <v>-70.890495000000001</v>
      </c>
      <c r="G333" s="6">
        <f t="shared" si="55"/>
        <v>430</v>
      </c>
      <c r="H333" s="6">
        <v>0</v>
      </c>
      <c r="I333" s="6">
        <v>1070</v>
      </c>
      <c r="J333" s="28">
        <v>1.7999999999999999E-2</v>
      </c>
      <c r="K333" s="28">
        <v>0.11700000000000001</v>
      </c>
      <c r="L333" s="15">
        <f t="shared" si="58"/>
        <v>1.2016021361815754</v>
      </c>
      <c r="M333" s="15">
        <f>1000*(K333-K$343)*1000/(12*I333)</f>
        <v>7.7881619937694708</v>
      </c>
      <c r="N333" s="15">
        <f t="shared" si="60"/>
        <v>6.4814814814814818</v>
      </c>
      <c r="O333" s="27">
        <v>1.8412874050869081</v>
      </c>
      <c r="P333" s="34">
        <f t="shared" si="61"/>
        <v>4.2297372872117549</v>
      </c>
      <c r="Q333" s="14">
        <v>100</v>
      </c>
      <c r="R333" s="15">
        <v>0.26445866527360584</v>
      </c>
      <c r="S333" s="15">
        <v>376.16954943189239</v>
      </c>
    </row>
    <row r="334" spans="1:19" x14ac:dyDescent="0.25">
      <c r="G334" s="6">
        <f t="shared" si="55"/>
        <v>431</v>
      </c>
      <c r="H334" s="6">
        <v>4</v>
      </c>
      <c r="I334" s="6">
        <v>1070</v>
      </c>
      <c r="J334" s="28">
        <v>2.5999999999999999E-2</v>
      </c>
      <c r="K334" s="28">
        <v>0.17399999999999999</v>
      </c>
      <c r="L334" s="15">
        <f t="shared" si="58"/>
        <v>1.7356475300400533</v>
      </c>
      <c r="M334" s="15">
        <f t="shared" ref="M334:M342" si="62">1000*(K334-K$343)*1000/(12*I334)</f>
        <v>12.227414330218066</v>
      </c>
      <c r="N334" s="15">
        <f t="shared" si="60"/>
        <v>7.0448717948717938</v>
      </c>
      <c r="O334" s="27"/>
      <c r="P334" s="34"/>
      <c r="Q334" s="14">
        <v>50</v>
      </c>
      <c r="R334" s="15">
        <v>0.32246571764398591</v>
      </c>
    </row>
    <row r="335" spans="1:19" x14ac:dyDescent="0.25">
      <c r="G335" s="6">
        <f t="shared" si="55"/>
        <v>432</v>
      </c>
      <c r="H335" s="6">
        <v>8</v>
      </c>
      <c r="I335" s="6">
        <v>1070</v>
      </c>
      <c r="J335" s="28">
        <v>4.2000000000000003E-2</v>
      </c>
      <c r="K335" s="28">
        <v>0.26900000000000002</v>
      </c>
      <c r="L335" s="15">
        <f t="shared" si="58"/>
        <v>2.8037383177570092</v>
      </c>
      <c r="M335" s="15">
        <f t="shared" si="62"/>
        <v>19.626168224299064</v>
      </c>
      <c r="N335" s="15">
        <f t="shared" si="60"/>
        <v>7</v>
      </c>
      <c r="O335" s="27">
        <v>3.306592805132254</v>
      </c>
      <c r="P335" s="34">
        <f t="shared" si="61"/>
        <v>5.9354657137814932</v>
      </c>
      <c r="Q335" s="14">
        <v>25</v>
      </c>
      <c r="R335" s="15">
        <v>0.67477079796264861</v>
      </c>
    </row>
    <row r="336" spans="1:19" x14ac:dyDescent="0.25">
      <c r="G336" s="6">
        <f t="shared" si="55"/>
        <v>433</v>
      </c>
      <c r="H336" s="6">
        <v>11</v>
      </c>
      <c r="I336" s="6">
        <v>1070</v>
      </c>
      <c r="J336" s="28">
        <v>4.7E-2</v>
      </c>
      <c r="K336" s="28">
        <v>0.29099999999999998</v>
      </c>
      <c r="L336" s="15">
        <f t="shared" si="58"/>
        <v>3.1375166889185579</v>
      </c>
      <c r="M336" s="15">
        <f t="shared" si="62"/>
        <v>21.339563862928344</v>
      </c>
      <c r="N336" s="15">
        <f t="shared" si="60"/>
        <v>6.8014184397163104</v>
      </c>
      <c r="O336" s="27">
        <v>4.7094767054281386</v>
      </c>
      <c r="P336" s="34">
        <f t="shared" si="61"/>
        <v>4.5311963935042678</v>
      </c>
      <c r="Q336" s="14">
        <v>15</v>
      </c>
      <c r="R336" s="15">
        <v>1.0511479691785293</v>
      </c>
    </row>
    <row r="337" spans="1:18" x14ac:dyDescent="0.25">
      <c r="G337" s="6">
        <f t="shared" si="55"/>
        <v>434</v>
      </c>
      <c r="H337" s="6">
        <v>18</v>
      </c>
      <c r="I337" s="6">
        <v>1070</v>
      </c>
      <c r="J337" s="28">
        <v>0.05</v>
      </c>
      <c r="K337" s="28">
        <v>0.29299999999999998</v>
      </c>
      <c r="L337" s="15">
        <f t="shared" si="58"/>
        <v>3.3377837116154874</v>
      </c>
      <c r="M337" s="15">
        <f t="shared" si="62"/>
        <v>21.495327102803735</v>
      </c>
      <c r="N337" s="15">
        <f t="shared" si="60"/>
        <v>6.4399999999999986</v>
      </c>
      <c r="O337" s="27"/>
      <c r="P337" s="34"/>
      <c r="Q337" s="14">
        <v>5</v>
      </c>
      <c r="R337" s="15">
        <v>0.51487527752383433</v>
      </c>
    </row>
    <row r="338" spans="1:18" x14ac:dyDescent="0.25">
      <c r="G338" s="6">
        <f t="shared" si="55"/>
        <v>435</v>
      </c>
      <c r="H338" s="6">
        <v>27</v>
      </c>
      <c r="I338" s="6">
        <v>1070</v>
      </c>
      <c r="J338" s="28">
        <v>2.9000000000000001E-2</v>
      </c>
      <c r="K338" s="28">
        <v>0.19600000000000001</v>
      </c>
      <c r="L338" s="15">
        <f t="shared" si="58"/>
        <v>1.9359145527369825</v>
      </c>
      <c r="M338" s="15">
        <f t="shared" si="62"/>
        <v>13.940809968847352</v>
      </c>
      <c r="N338" s="15">
        <f t="shared" si="60"/>
        <v>7.2011494252873565</v>
      </c>
      <c r="O338" s="27">
        <v>3.1965864151957164</v>
      </c>
      <c r="P338" s="34">
        <f t="shared" si="61"/>
        <v>4.3611553570322616</v>
      </c>
      <c r="Q338" s="14">
        <v>1</v>
      </c>
      <c r="R338" s="15">
        <v>0.18421836228287841</v>
      </c>
    </row>
    <row r="339" spans="1:18" x14ac:dyDescent="0.25">
      <c r="G339" s="6">
        <f t="shared" si="55"/>
        <v>436</v>
      </c>
      <c r="H339" s="6">
        <v>41</v>
      </c>
      <c r="I339" s="6">
        <v>1070</v>
      </c>
      <c r="J339" s="28">
        <v>1.2E-2</v>
      </c>
      <c r="K339" s="28">
        <v>7.2999999999999995E-2</v>
      </c>
      <c r="L339" s="15">
        <f t="shared" si="58"/>
        <v>0.8010680907877169</v>
      </c>
      <c r="M339" s="15">
        <f t="shared" si="62"/>
        <v>4.361370716510903</v>
      </c>
      <c r="N339" s="15">
        <f t="shared" si="60"/>
        <v>5.4444444444444446</v>
      </c>
      <c r="O339" s="27">
        <v>1.0676179405085331</v>
      </c>
      <c r="P339" s="34">
        <f t="shared" si="61"/>
        <v>4.0851418386932252</v>
      </c>
      <c r="Q339" s="14">
        <v>0.1</v>
      </c>
      <c r="R339" s="15">
        <v>0</v>
      </c>
    </row>
    <row r="340" spans="1:18" x14ac:dyDescent="0.25">
      <c r="G340" s="6">
        <f t="shared" si="55"/>
        <v>437</v>
      </c>
      <c r="H340" s="6">
        <v>60</v>
      </c>
      <c r="I340" s="6">
        <v>1070</v>
      </c>
      <c r="J340" s="28">
        <v>7.0000000000000001E-3</v>
      </c>
      <c r="K340" s="28">
        <v>5.3999999999999999E-2</v>
      </c>
      <c r="L340" s="15">
        <f t="shared" si="58"/>
        <v>0.46728971962616822</v>
      </c>
      <c r="M340" s="15">
        <f t="shared" si="62"/>
        <v>2.8816199376947043</v>
      </c>
      <c r="N340" s="15">
        <f t="shared" si="60"/>
        <v>6.166666666666667</v>
      </c>
      <c r="O340" s="27">
        <v>1.3596079576951214</v>
      </c>
      <c r="P340" s="34">
        <f t="shared" si="61"/>
        <v>2.119449155460797</v>
      </c>
    </row>
    <row r="341" spans="1:18" x14ac:dyDescent="0.25">
      <c r="G341" s="6">
        <f t="shared" si="55"/>
        <v>438</v>
      </c>
      <c r="H341" s="6">
        <v>80</v>
      </c>
      <c r="I341" s="6">
        <v>1070</v>
      </c>
      <c r="J341" s="28">
        <v>8.0000000000000002E-3</v>
      </c>
      <c r="K341" s="28">
        <v>5.8000000000000003E-2</v>
      </c>
      <c r="L341" s="15">
        <f t="shared" si="58"/>
        <v>0.53404539385847793</v>
      </c>
      <c r="M341" s="15">
        <f t="shared" si="62"/>
        <v>3.1931464174454827</v>
      </c>
      <c r="N341" s="15">
        <f t="shared" si="60"/>
        <v>5.979166666666667</v>
      </c>
      <c r="O341" s="27">
        <v>1.6540226473127511</v>
      </c>
      <c r="P341" s="34">
        <f t="shared" si="61"/>
        <v>1.9305336735463128</v>
      </c>
    </row>
    <row r="342" spans="1:18" x14ac:dyDescent="0.25">
      <c r="G342" s="6">
        <f t="shared" si="55"/>
        <v>439</v>
      </c>
      <c r="H342" s="6">
        <v>95</v>
      </c>
      <c r="I342" s="6">
        <v>1070</v>
      </c>
      <c r="J342" s="28">
        <v>8.0000000000000002E-3</v>
      </c>
      <c r="K342" s="28">
        <v>5.8000000000000003E-2</v>
      </c>
      <c r="L342" s="15">
        <f t="shared" si="58"/>
        <v>0.53404539385847793</v>
      </c>
      <c r="M342" s="15">
        <f t="shared" si="62"/>
        <v>3.1931464174454827</v>
      </c>
      <c r="N342" s="15">
        <f t="shared" si="60"/>
        <v>5.979166666666667</v>
      </c>
      <c r="O342" s="27">
        <v>1.6563829816792679</v>
      </c>
      <c r="P342" s="34">
        <f t="shared" si="61"/>
        <v>1.9277826763278014</v>
      </c>
    </row>
    <row r="343" spans="1:18" x14ac:dyDescent="0.25">
      <c r="G343" s="6">
        <f t="shared" si="55"/>
        <v>440</v>
      </c>
      <c r="H343" s="6">
        <v>95</v>
      </c>
      <c r="I343" s="6" t="s">
        <v>22</v>
      </c>
      <c r="J343" s="28" t="s">
        <v>20</v>
      </c>
      <c r="K343" s="28">
        <v>1.7000000000000001E-2</v>
      </c>
      <c r="L343" s="15"/>
      <c r="M343" s="15"/>
      <c r="N343" s="15"/>
      <c r="O343" s="27"/>
      <c r="P343" s="34"/>
    </row>
    <row r="344" spans="1:18" x14ac:dyDescent="0.25">
      <c r="A344" s="6">
        <v>55</v>
      </c>
      <c r="B344" s="6" t="s">
        <v>46</v>
      </c>
      <c r="C344" s="9">
        <v>43656</v>
      </c>
      <c r="D344" s="6">
        <v>1324</v>
      </c>
      <c r="E344" s="6">
        <v>40.016455000000001</v>
      </c>
      <c r="F344" s="6">
        <v>-70.566147999999998</v>
      </c>
      <c r="G344" s="6">
        <f t="shared" si="55"/>
        <v>441</v>
      </c>
      <c r="H344" s="6">
        <v>0</v>
      </c>
      <c r="I344" s="6">
        <v>1070</v>
      </c>
      <c r="J344" s="28">
        <v>2.1000000000000001E-2</v>
      </c>
      <c r="K344" s="28">
        <v>0.152</v>
      </c>
      <c r="L344" s="15">
        <f t="shared" si="58"/>
        <v>1.4018691588785046</v>
      </c>
      <c r="M344" s="15">
        <f>1000*(K344-K$352)*1000/(12*I344)</f>
        <v>10.59190031152648</v>
      </c>
      <c r="N344" s="15">
        <f t="shared" si="60"/>
        <v>7.5555555555555562</v>
      </c>
      <c r="O344" s="27">
        <v>3.214804551746461</v>
      </c>
      <c r="P344" s="34">
        <f t="shared" si="61"/>
        <v>3.2947260528707321</v>
      </c>
    </row>
    <row r="345" spans="1:18" x14ac:dyDescent="0.25">
      <c r="G345" s="6">
        <f t="shared" si="55"/>
        <v>442</v>
      </c>
      <c r="H345" s="6">
        <v>10</v>
      </c>
      <c r="I345" s="6">
        <v>1070</v>
      </c>
      <c r="J345" s="28">
        <v>4.5999999999999999E-2</v>
      </c>
      <c r="K345" s="28">
        <v>0.28599999999999998</v>
      </c>
      <c r="L345" s="15">
        <f t="shared" si="58"/>
        <v>3.0707610146862483</v>
      </c>
      <c r="M345" s="15">
        <f t="shared" ref="M345:M351" si="63">1000*(K345-K$352)*1000/(12*I345)</f>
        <v>21.028037383177566</v>
      </c>
      <c r="N345" s="15">
        <f t="shared" si="60"/>
        <v>6.8478260869565206</v>
      </c>
      <c r="O345" s="27">
        <v>3.6997653803939756</v>
      </c>
      <c r="P345" s="34">
        <f t="shared" si="61"/>
        <v>5.6836137487557012</v>
      </c>
    </row>
    <row r="346" spans="1:18" x14ac:dyDescent="0.25">
      <c r="G346" s="6">
        <f t="shared" si="55"/>
        <v>443</v>
      </c>
      <c r="H346" s="6">
        <v>20</v>
      </c>
      <c r="I346" s="6">
        <v>1070</v>
      </c>
      <c r="J346" s="28">
        <v>3.5999999999999997E-2</v>
      </c>
      <c r="K346" s="28">
        <v>0.24199999999999999</v>
      </c>
      <c r="L346" s="15">
        <f t="shared" si="58"/>
        <v>2.4032042723631508</v>
      </c>
      <c r="M346" s="15">
        <f t="shared" si="63"/>
        <v>17.601246105919</v>
      </c>
      <c r="N346" s="15">
        <f t="shared" si="60"/>
        <v>7.3240740740740726</v>
      </c>
      <c r="O346" s="27">
        <v>3.3835395513569839</v>
      </c>
      <c r="P346" s="34">
        <f t="shared" si="61"/>
        <v>5.2020216813661717</v>
      </c>
    </row>
    <row r="347" spans="1:18" x14ac:dyDescent="0.25">
      <c r="G347" s="6">
        <f t="shared" si="55"/>
        <v>444</v>
      </c>
      <c r="H347" s="6">
        <v>30</v>
      </c>
      <c r="I347" s="6">
        <v>1070</v>
      </c>
      <c r="J347" s="28">
        <v>8.9999999999999993E-3</v>
      </c>
      <c r="K347" s="28">
        <v>7.0999999999999994E-2</v>
      </c>
      <c r="L347" s="15">
        <f t="shared" si="58"/>
        <v>0.6008010680907877</v>
      </c>
      <c r="M347" s="15">
        <f t="shared" si="63"/>
        <v>4.2834890965732084</v>
      </c>
      <c r="N347" s="15">
        <f t="shared" si="60"/>
        <v>7.1296296296296289</v>
      </c>
      <c r="O347" s="27">
        <v>1.6204208424966948</v>
      </c>
      <c r="P347" s="34">
        <f t="shared" si="61"/>
        <v>2.6434423603027346</v>
      </c>
    </row>
    <row r="348" spans="1:18" x14ac:dyDescent="0.25">
      <c r="G348" s="6">
        <f t="shared" si="55"/>
        <v>445</v>
      </c>
      <c r="H348" s="6">
        <v>40</v>
      </c>
      <c r="I348" s="6">
        <v>1070</v>
      </c>
      <c r="J348" s="28">
        <v>1.0999999999999999E-2</v>
      </c>
      <c r="K348" s="28">
        <v>7.2999999999999995E-2</v>
      </c>
      <c r="L348" s="15">
        <f t="shared" si="58"/>
        <v>0.73431241655540724</v>
      </c>
      <c r="M348" s="15">
        <f t="shared" si="63"/>
        <v>4.4392523364485976</v>
      </c>
      <c r="N348" s="15">
        <f t="shared" si="60"/>
        <v>6.0454545454545441</v>
      </c>
      <c r="O348" s="27">
        <v>1.257226340745905</v>
      </c>
      <c r="P348" s="34">
        <f t="shared" si="61"/>
        <v>3.5309889656104527</v>
      </c>
    </row>
    <row r="349" spans="1:18" x14ac:dyDescent="0.25">
      <c r="G349" s="6">
        <f t="shared" si="55"/>
        <v>446</v>
      </c>
      <c r="H349" s="6">
        <v>60</v>
      </c>
      <c r="I349" s="6">
        <v>1070</v>
      </c>
      <c r="J349" s="28">
        <v>8.9999999999999993E-3</v>
      </c>
      <c r="K349" s="28">
        <v>5.8000000000000003E-2</v>
      </c>
      <c r="L349" s="15">
        <f t="shared" si="58"/>
        <v>0.6008010680907877</v>
      </c>
      <c r="M349" s="15">
        <f t="shared" si="63"/>
        <v>3.2710280373831777</v>
      </c>
      <c r="N349" s="15">
        <f t="shared" si="60"/>
        <v>5.4444444444444446</v>
      </c>
      <c r="O349" s="27">
        <v>1.4589060879665452</v>
      </c>
      <c r="P349" s="34">
        <f t="shared" si="61"/>
        <v>2.2421100743656552</v>
      </c>
    </row>
    <row r="350" spans="1:18" x14ac:dyDescent="0.25">
      <c r="G350" s="6">
        <f t="shared" si="55"/>
        <v>447</v>
      </c>
      <c r="H350" s="6">
        <v>69</v>
      </c>
      <c r="I350" s="6">
        <v>1070</v>
      </c>
      <c r="J350" s="28">
        <v>8.9999999999999993E-3</v>
      </c>
      <c r="K350" s="28">
        <v>0.06</v>
      </c>
      <c r="L350" s="15">
        <f t="shared" si="58"/>
        <v>0.6008010680907877</v>
      </c>
      <c r="M350" s="15">
        <f t="shared" si="63"/>
        <v>3.4267912772585669</v>
      </c>
      <c r="N350" s="15">
        <f t="shared" si="60"/>
        <v>5.7037037037037033</v>
      </c>
      <c r="O350" s="27">
        <v>2.5766456272257465</v>
      </c>
      <c r="P350" s="34">
        <f t="shared" si="61"/>
        <v>1.3299427911428261</v>
      </c>
    </row>
    <row r="351" spans="1:18" x14ac:dyDescent="0.25">
      <c r="G351" s="6">
        <f t="shared" si="55"/>
        <v>448</v>
      </c>
      <c r="H351" s="6">
        <v>100</v>
      </c>
      <c r="I351" s="6">
        <v>1070</v>
      </c>
      <c r="J351" s="28" t="s">
        <v>20</v>
      </c>
      <c r="K351" s="28">
        <v>3.1E-2</v>
      </c>
      <c r="L351" s="15"/>
      <c r="M351" s="15">
        <f t="shared" si="63"/>
        <v>1.1682242990654206</v>
      </c>
      <c r="N351" s="15"/>
      <c r="O351" s="27">
        <v>1.2940997343981313</v>
      </c>
      <c r="P351" s="34">
        <f t="shared" si="61"/>
        <v>0.9027312717970275</v>
      </c>
    </row>
    <row r="352" spans="1:18" x14ac:dyDescent="0.25">
      <c r="G352" s="6">
        <f t="shared" si="55"/>
        <v>449</v>
      </c>
      <c r="H352" s="6">
        <v>100</v>
      </c>
      <c r="I352" s="6" t="s">
        <v>22</v>
      </c>
      <c r="J352" s="28" t="s">
        <v>20</v>
      </c>
      <c r="K352" s="28">
        <v>1.6E-2</v>
      </c>
      <c r="L352" s="15"/>
      <c r="M352" s="15"/>
      <c r="N352" s="15"/>
      <c r="O352" s="27"/>
      <c r="P352" s="34"/>
    </row>
    <row r="353" spans="1:19" x14ac:dyDescent="0.25">
      <c r="A353" s="6">
        <v>56</v>
      </c>
      <c r="B353" s="6" t="s">
        <v>47</v>
      </c>
      <c r="C353" s="9">
        <v>43656</v>
      </c>
      <c r="D353" s="6">
        <v>1602</v>
      </c>
      <c r="E353" s="6">
        <v>39.584752000000002</v>
      </c>
      <c r="F353" s="6">
        <v>-70.402643999999995</v>
      </c>
      <c r="G353" s="6">
        <f>G352+1</f>
        <v>450</v>
      </c>
      <c r="H353" s="6">
        <v>0</v>
      </c>
      <c r="I353" s="6">
        <v>1070</v>
      </c>
      <c r="J353" s="28">
        <v>7.0000000000000001E-3</v>
      </c>
      <c r="K353" s="28">
        <v>5.8999999999999997E-2</v>
      </c>
      <c r="L353" s="15">
        <f t="shared" si="58"/>
        <v>0.46728971962616822</v>
      </c>
      <c r="M353" s="15">
        <f>1000*(K353-K$363)*1000/(12*I353)</f>
        <v>3.1152647975077876</v>
      </c>
      <c r="N353" s="15">
        <f t="shared" si="60"/>
        <v>6.6666666666666652</v>
      </c>
      <c r="O353" s="27">
        <v>0.40068434024876781</v>
      </c>
      <c r="P353" s="34">
        <f t="shared" si="61"/>
        <v>7.7748603690717051</v>
      </c>
      <c r="Q353" s="14">
        <v>100</v>
      </c>
      <c r="R353" s="15">
        <v>0.19243498817966903</v>
      </c>
      <c r="S353" s="15">
        <v>174.74988179669032</v>
      </c>
    </row>
    <row r="354" spans="1:19" x14ac:dyDescent="0.25">
      <c r="G354" s="6">
        <f t="shared" si="55"/>
        <v>451</v>
      </c>
      <c r="H354" s="6">
        <v>9</v>
      </c>
      <c r="I354" s="6">
        <v>1070</v>
      </c>
      <c r="J354" s="28">
        <v>8.0000000000000002E-3</v>
      </c>
      <c r="K354" s="28">
        <v>5.8000000000000003E-2</v>
      </c>
      <c r="L354" s="15">
        <f t="shared" si="58"/>
        <v>0.53404539385847793</v>
      </c>
      <c r="M354" s="15">
        <f t="shared" ref="M354:M362" si="64">1000*(K354-K$363)*1000/(12*I354)</f>
        <v>3.0373831775700939</v>
      </c>
      <c r="N354" s="15">
        <f t="shared" si="60"/>
        <v>5.6875000000000009</v>
      </c>
      <c r="O354" s="27">
        <v>0.46757893857107263</v>
      </c>
      <c r="P354" s="34">
        <f t="shared" si="61"/>
        <v>6.495979452907731</v>
      </c>
      <c r="Q354" s="14">
        <v>50</v>
      </c>
      <c r="R354" s="15">
        <v>0.21205673758865248</v>
      </c>
    </row>
    <row r="355" spans="1:19" x14ac:dyDescent="0.25">
      <c r="G355" s="6">
        <f t="shared" si="55"/>
        <v>452</v>
      </c>
      <c r="H355" s="6">
        <v>18</v>
      </c>
      <c r="I355" s="6">
        <v>1070</v>
      </c>
      <c r="J355" s="28">
        <v>8.0000000000000002E-3</v>
      </c>
      <c r="K355" s="28">
        <v>5.8000000000000003E-2</v>
      </c>
      <c r="L355" s="15">
        <f t="shared" si="58"/>
        <v>0.53404539385847793</v>
      </c>
      <c r="M355" s="15">
        <f t="shared" si="64"/>
        <v>3.0373831775700939</v>
      </c>
      <c r="N355" s="15">
        <f t="shared" si="60"/>
        <v>5.6875000000000009</v>
      </c>
      <c r="O355" s="27">
        <v>0.68163172419880158</v>
      </c>
      <c r="P355" s="34">
        <f t="shared" si="61"/>
        <v>4.4560472609168418</v>
      </c>
      <c r="Q355" s="14">
        <v>25</v>
      </c>
      <c r="R355" s="15">
        <v>0.14357762017336487</v>
      </c>
    </row>
    <row r="356" spans="1:19" x14ac:dyDescent="0.25">
      <c r="G356" s="6">
        <f t="shared" si="55"/>
        <v>453</v>
      </c>
      <c r="H356" s="6">
        <v>25</v>
      </c>
      <c r="I356" s="6">
        <v>1070</v>
      </c>
      <c r="J356" s="28">
        <v>0.01</v>
      </c>
      <c r="K356" s="28">
        <v>7.0999999999999994E-2</v>
      </c>
      <c r="L356" s="15">
        <f t="shared" si="58"/>
        <v>0.66755674232309747</v>
      </c>
      <c r="M356" s="15">
        <f t="shared" si="64"/>
        <v>4.0498442367601237</v>
      </c>
      <c r="N356" s="15">
        <f t="shared" si="60"/>
        <v>6.0666666666666655</v>
      </c>
      <c r="O356" s="27">
        <v>0.77500098813481588</v>
      </c>
      <c r="P356" s="34">
        <f t="shared" si="61"/>
        <v>5.2255988040825958</v>
      </c>
      <c r="Q356" s="14">
        <v>15</v>
      </c>
      <c r="R356" s="15">
        <v>0.18219070133963752</v>
      </c>
    </row>
    <row r="357" spans="1:19" x14ac:dyDescent="0.25">
      <c r="G357" s="6">
        <f t="shared" si="55"/>
        <v>454</v>
      </c>
      <c r="H357" s="6">
        <v>40</v>
      </c>
      <c r="I357" s="6">
        <v>1070</v>
      </c>
      <c r="J357" s="28">
        <v>1.7000000000000001E-2</v>
      </c>
      <c r="K357" s="28">
        <v>0.112</v>
      </c>
      <c r="L357" s="15">
        <f t="shared" si="58"/>
        <v>1.1348464619492658</v>
      </c>
      <c r="M357" s="15">
        <f t="shared" si="64"/>
        <v>7.2429906542056077</v>
      </c>
      <c r="N357" s="15">
        <f t="shared" si="60"/>
        <v>6.3823529411764701</v>
      </c>
      <c r="O357" s="27">
        <v>2.3497370825668371</v>
      </c>
      <c r="P357" s="34">
        <f t="shared" si="61"/>
        <v>3.0824685484783743</v>
      </c>
      <c r="Q357" s="14">
        <v>5</v>
      </c>
      <c r="R357" s="15">
        <v>0.54129235618597316</v>
      </c>
    </row>
    <row r="358" spans="1:19" x14ac:dyDescent="0.25">
      <c r="G358" s="6">
        <f t="shared" si="55"/>
        <v>455</v>
      </c>
      <c r="H358" s="6">
        <v>60</v>
      </c>
      <c r="I358" s="6">
        <v>1070</v>
      </c>
      <c r="J358" s="28">
        <v>7.0000000000000001E-3</v>
      </c>
      <c r="K358" s="28">
        <v>5.2999999999999999E-2</v>
      </c>
      <c r="L358" s="15">
        <f t="shared" si="58"/>
        <v>0.46728971962616822</v>
      </c>
      <c r="M358" s="15">
        <f t="shared" si="64"/>
        <v>2.64797507788162</v>
      </c>
      <c r="N358" s="15">
        <f t="shared" si="60"/>
        <v>5.666666666666667</v>
      </c>
      <c r="O358" s="27">
        <v>1.3144059262243211</v>
      </c>
      <c r="P358" s="34">
        <f t="shared" si="61"/>
        <v>2.0145793814913975</v>
      </c>
      <c r="Q358" s="14">
        <v>1</v>
      </c>
      <c r="R358" s="15">
        <v>5.7919621749408984E-2</v>
      </c>
    </row>
    <row r="359" spans="1:19" x14ac:dyDescent="0.25">
      <c r="G359" s="6">
        <f t="shared" si="55"/>
        <v>456</v>
      </c>
      <c r="H359" s="6">
        <v>90</v>
      </c>
      <c r="I359" s="6">
        <v>1070</v>
      </c>
      <c r="J359" s="28">
        <v>6.0000000000000001E-3</v>
      </c>
      <c r="K359" s="28">
        <v>6.3E-2</v>
      </c>
      <c r="L359" s="15">
        <f t="shared" si="58"/>
        <v>0.40053404539385845</v>
      </c>
      <c r="M359" s="15">
        <f t="shared" si="64"/>
        <v>3.4267912772585669</v>
      </c>
      <c r="N359" s="15">
        <f t="shared" si="60"/>
        <v>8.5555555555555554</v>
      </c>
      <c r="O359" s="27">
        <v>0.9460737562182876</v>
      </c>
      <c r="P359" s="34">
        <f t="shared" si="61"/>
        <v>3.62211852377808</v>
      </c>
      <c r="Q359" s="14">
        <v>0.1</v>
      </c>
      <c r="R359" s="15">
        <v>0</v>
      </c>
    </row>
    <row r="360" spans="1:19" x14ac:dyDescent="0.25">
      <c r="G360" s="6">
        <f>G359+1</f>
        <v>457</v>
      </c>
      <c r="H360" s="6">
        <v>50</v>
      </c>
      <c r="I360" s="6">
        <v>1070</v>
      </c>
      <c r="J360" s="28">
        <v>1.4E-2</v>
      </c>
      <c r="K360" s="28">
        <v>9.8000000000000004E-2</v>
      </c>
      <c r="L360" s="15">
        <f t="shared" si="58"/>
        <v>0.93457943925233644</v>
      </c>
      <c r="M360" s="15">
        <f t="shared" si="64"/>
        <v>6.1526479750778815</v>
      </c>
      <c r="N360" s="15">
        <f t="shared" si="60"/>
        <v>6.583333333333333</v>
      </c>
      <c r="O360" s="27">
        <v>2.5435124032724246</v>
      </c>
      <c r="P360" s="34">
        <f t="shared" si="61"/>
        <v>2.4189573312723094</v>
      </c>
    </row>
    <row r="361" spans="1:19" x14ac:dyDescent="0.25">
      <c r="G361" s="6">
        <f>G360+1</f>
        <v>458</v>
      </c>
      <c r="H361" s="6">
        <v>80</v>
      </c>
      <c r="I361" s="6">
        <v>1070</v>
      </c>
      <c r="J361" s="28">
        <v>5.0000000000000001E-3</v>
      </c>
      <c r="K361" s="28">
        <v>4.3999999999999997E-2</v>
      </c>
      <c r="L361" s="15">
        <f t="shared" si="58"/>
        <v>0.33377837116154874</v>
      </c>
      <c r="M361" s="15">
        <f t="shared" si="64"/>
        <v>1.9470404984423673</v>
      </c>
      <c r="N361" s="15">
        <f t="shared" si="60"/>
        <v>5.8333333333333321</v>
      </c>
      <c r="O361" s="27">
        <v>0.73955283720036291</v>
      </c>
      <c r="P361" s="34">
        <f t="shared" si="61"/>
        <v>2.6327266971391072</v>
      </c>
    </row>
    <row r="362" spans="1:19" x14ac:dyDescent="0.25">
      <c r="G362" s="6">
        <f>G361+1</f>
        <v>459</v>
      </c>
      <c r="H362" s="6">
        <v>100</v>
      </c>
      <c r="I362" s="6">
        <v>1070</v>
      </c>
      <c r="J362" s="28" t="s">
        <v>20</v>
      </c>
      <c r="K362" s="28">
        <v>4.9000000000000002E-2</v>
      </c>
      <c r="L362" s="15"/>
      <c r="M362" s="15">
        <f t="shared" si="64"/>
        <v>2.3364485981308416</v>
      </c>
      <c r="N362" s="15"/>
      <c r="O362" s="27">
        <v>0.64455024769701574</v>
      </c>
      <c r="P362" s="34">
        <f t="shared" si="61"/>
        <v>3.6249285551886685</v>
      </c>
    </row>
    <row r="363" spans="1:19" x14ac:dyDescent="0.25">
      <c r="G363" s="6">
        <f>G362+1</f>
        <v>460</v>
      </c>
      <c r="H363" s="6">
        <v>100</v>
      </c>
      <c r="I363" s="6" t="s">
        <v>22</v>
      </c>
      <c r="J363" s="28" t="s">
        <v>20</v>
      </c>
      <c r="K363" s="28">
        <v>1.9E-2</v>
      </c>
      <c r="L363" s="15"/>
      <c r="M363" s="15"/>
      <c r="N363" s="15"/>
      <c r="O363" s="27"/>
      <c r="P363" s="34"/>
    </row>
    <row r="364" spans="1:19" x14ac:dyDescent="0.25">
      <c r="A364" s="6">
        <v>56</v>
      </c>
      <c r="B364" s="6" t="s">
        <v>65</v>
      </c>
      <c r="C364" s="9">
        <v>43656</v>
      </c>
      <c r="D364" s="6">
        <v>1602</v>
      </c>
      <c r="E364" s="6">
        <v>39.584752000000002</v>
      </c>
      <c r="F364" s="6">
        <v>-70.402643999999995</v>
      </c>
      <c r="H364" s="6">
        <v>50</v>
      </c>
      <c r="L364" s="15"/>
      <c r="M364" s="15"/>
      <c r="N364" s="15"/>
      <c r="O364" s="27"/>
      <c r="P364" s="34"/>
      <c r="Q364" s="14">
        <v>100</v>
      </c>
      <c r="R364" s="15">
        <v>4.5642903990145797E-2</v>
      </c>
    </row>
    <row r="365" spans="1:19" x14ac:dyDescent="0.25">
      <c r="H365" s="6">
        <v>50</v>
      </c>
      <c r="L365" s="15"/>
      <c r="M365" s="15"/>
      <c r="N365" s="15"/>
      <c r="O365" s="27"/>
      <c r="P365" s="34"/>
      <c r="Q365" s="14">
        <v>50</v>
      </c>
      <c r="R365" s="15">
        <v>0.1550370380100061</v>
      </c>
    </row>
    <row r="366" spans="1:19" x14ac:dyDescent="0.25">
      <c r="H366" s="6">
        <v>50</v>
      </c>
      <c r="L366" s="15"/>
      <c r="M366" s="15"/>
      <c r="N366" s="15"/>
      <c r="O366" s="27"/>
      <c r="P366" s="34"/>
      <c r="Q366" s="14">
        <v>25</v>
      </c>
      <c r="R366" s="15">
        <v>0.98057825800568665</v>
      </c>
    </row>
    <row r="367" spans="1:19" x14ac:dyDescent="0.25">
      <c r="H367" s="6">
        <v>50</v>
      </c>
      <c r="L367" s="15"/>
      <c r="M367" s="15"/>
      <c r="N367" s="15"/>
      <c r="O367" s="27"/>
      <c r="P367" s="34"/>
      <c r="Q367" s="14">
        <v>15</v>
      </c>
      <c r="R367" s="15">
        <v>1.4404801275585688</v>
      </c>
    </row>
    <row r="368" spans="1:19" x14ac:dyDescent="0.25">
      <c r="H368" s="6">
        <v>50</v>
      </c>
      <c r="L368" s="15"/>
      <c r="M368" s="15"/>
      <c r="N368" s="15"/>
      <c r="O368" s="27"/>
      <c r="P368" s="34"/>
      <c r="Q368" s="14">
        <v>5</v>
      </c>
      <c r="R368" s="15">
        <v>1.0301901101688886</v>
      </c>
    </row>
    <row r="369" spans="1:18" x14ac:dyDescent="0.25">
      <c r="H369" s="6">
        <v>50</v>
      </c>
      <c r="L369" s="15"/>
      <c r="M369" s="15"/>
      <c r="N369" s="15"/>
      <c r="O369" s="27"/>
      <c r="P369" s="34"/>
      <c r="Q369" s="14">
        <v>1</v>
      </c>
      <c r="R369" s="15">
        <v>0.24384225338213761</v>
      </c>
    </row>
    <row r="370" spans="1:18" x14ac:dyDescent="0.25">
      <c r="H370" s="6">
        <v>50</v>
      </c>
      <c r="L370" s="15"/>
      <c r="M370" s="15"/>
      <c r="N370" s="15"/>
      <c r="O370" s="27"/>
      <c r="P370" s="34"/>
      <c r="Q370" s="14">
        <v>0.1</v>
      </c>
      <c r="R370" s="15">
        <v>0</v>
      </c>
    </row>
    <row r="371" spans="1:18" x14ac:dyDescent="0.25">
      <c r="A371" s="6">
        <v>56</v>
      </c>
      <c r="B371" s="6" t="s">
        <v>66</v>
      </c>
      <c r="C371" s="9">
        <v>43656</v>
      </c>
      <c r="D371" s="6">
        <v>1602</v>
      </c>
      <c r="E371" s="6">
        <v>39.584752000000002</v>
      </c>
      <c r="F371" s="6">
        <v>-70.402643999999995</v>
      </c>
      <c r="H371" s="6">
        <v>0</v>
      </c>
      <c r="L371" s="15"/>
      <c r="M371" s="15"/>
      <c r="N371" s="15"/>
      <c r="O371" s="27"/>
      <c r="P371" s="34"/>
      <c r="Q371" s="14">
        <v>100</v>
      </c>
      <c r="R371" s="15">
        <v>0.38693801494153601</v>
      </c>
    </row>
    <row r="372" spans="1:18" x14ac:dyDescent="0.25">
      <c r="H372" s="6">
        <v>0</v>
      </c>
      <c r="L372" s="15"/>
      <c r="M372" s="15"/>
      <c r="N372" s="15"/>
      <c r="O372" s="27"/>
      <c r="P372" s="34"/>
      <c r="Q372" s="14">
        <v>50</v>
      </c>
      <c r="R372" s="15">
        <v>0.49519853045822243</v>
      </c>
    </row>
    <row r="373" spans="1:18" x14ac:dyDescent="0.25">
      <c r="H373" s="6">
        <v>0</v>
      </c>
      <c r="L373" s="15"/>
      <c r="M373" s="15"/>
      <c r="N373" s="15"/>
      <c r="O373" s="27"/>
      <c r="P373" s="34"/>
      <c r="Q373" s="14">
        <v>25</v>
      </c>
      <c r="R373" s="15">
        <v>0.49669177894810779</v>
      </c>
    </row>
    <row r="374" spans="1:18" x14ac:dyDescent="0.25">
      <c r="H374" s="6">
        <v>0</v>
      </c>
      <c r="L374" s="15"/>
      <c r="M374" s="15"/>
      <c r="N374" s="15"/>
      <c r="O374" s="27"/>
      <c r="P374" s="34"/>
      <c r="Q374" s="14">
        <v>15</v>
      </c>
      <c r="R374" s="15">
        <v>0.35707304514382943</v>
      </c>
    </row>
    <row r="375" spans="1:18" x14ac:dyDescent="0.25">
      <c r="H375" s="6">
        <v>0</v>
      </c>
      <c r="L375" s="15"/>
      <c r="M375" s="15"/>
      <c r="N375" s="15"/>
      <c r="O375" s="27"/>
      <c r="P375" s="34"/>
      <c r="Q375" s="14">
        <v>5</v>
      </c>
      <c r="R375" s="15">
        <v>5.7676722921820855E-2</v>
      </c>
    </row>
    <row r="376" spans="1:18" x14ac:dyDescent="0.25">
      <c r="H376" s="6">
        <v>0</v>
      </c>
      <c r="L376" s="15"/>
      <c r="M376" s="15"/>
      <c r="N376" s="15"/>
      <c r="O376" s="27"/>
      <c r="P376" s="34"/>
      <c r="Q376" s="14">
        <v>1</v>
      </c>
      <c r="R376" s="15">
        <v>5.9729939595413182E-3</v>
      </c>
    </row>
    <row r="377" spans="1:18" x14ac:dyDescent="0.25">
      <c r="H377" s="6">
        <v>0</v>
      </c>
      <c r="L377" s="15"/>
      <c r="M377" s="15"/>
      <c r="N377" s="15"/>
      <c r="O377" s="27"/>
      <c r="P377" s="34"/>
      <c r="Q377" s="14">
        <v>0.1</v>
      </c>
      <c r="R377" s="15">
        <v>0</v>
      </c>
    </row>
    <row r="378" spans="1:18" x14ac:dyDescent="0.25">
      <c r="A378" s="6">
        <v>58</v>
      </c>
      <c r="B378" s="6" t="s">
        <v>48</v>
      </c>
      <c r="C378" s="9">
        <v>43656</v>
      </c>
      <c r="D378" s="6">
        <v>1922</v>
      </c>
      <c r="E378" s="6">
        <v>39.583309999999997</v>
      </c>
      <c r="F378" s="6">
        <v>-70.299308999999994</v>
      </c>
      <c r="G378" s="6">
        <f>G363+1</f>
        <v>461</v>
      </c>
      <c r="H378" s="6">
        <v>0</v>
      </c>
      <c r="I378" s="6">
        <v>1070</v>
      </c>
      <c r="J378" s="28">
        <v>7.0000000000000001E-3</v>
      </c>
      <c r="K378" s="28">
        <v>5.8000000000000003E-2</v>
      </c>
      <c r="L378" s="15">
        <f t="shared" si="58"/>
        <v>0.46728971962616822</v>
      </c>
      <c r="M378" s="15">
        <f>1000*(K378-K$387)*1000/(12*I378)</f>
        <v>3.4267912772585674</v>
      </c>
      <c r="N378" s="15">
        <f t="shared" si="60"/>
        <v>7.3333333333333339</v>
      </c>
      <c r="O378" s="27">
        <v>0.36085936991365403</v>
      </c>
      <c r="P378" s="34">
        <f t="shared" si="61"/>
        <v>9.4961959227455441</v>
      </c>
    </row>
    <row r="379" spans="1:18" x14ac:dyDescent="0.25">
      <c r="G379" s="6">
        <f t="shared" si="55"/>
        <v>462</v>
      </c>
      <c r="H379" s="6">
        <v>10</v>
      </c>
      <c r="I379" s="6">
        <v>1070</v>
      </c>
      <c r="J379" s="28">
        <v>7.0000000000000001E-3</v>
      </c>
      <c r="K379" s="28">
        <v>6.3E-2</v>
      </c>
      <c r="L379" s="15">
        <f t="shared" si="58"/>
        <v>0.46728971962616822</v>
      </c>
      <c r="M379" s="15">
        <f t="shared" ref="M379:M386" si="65">1000*(K379-K$387)*1000/(12*I379)</f>
        <v>3.8161993769470404</v>
      </c>
      <c r="N379" s="15">
        <f t="shared" si="60"/>
        <v>8.1666666666666661</v>
      </c>
      <c r="O379" s="27">
        <v>0.46414419215907921</v>
      </c>
      <c r="P379" s="34">
        <f t="shared" si="61"/>
        <v>8.2220125586298174</v>
      </c>
    </row>
    <row r="380" spans="1:18" x14ac:dyDescent="0.25">
      <c r="G380" s="6">
        <f t="shared" ref="G380:G443" si="66">G379+1</f>
        <v>463</v>
      </c>
      <c r="H380" s="6">
        <v>20</v>
      </c>
      <c r="I380" s="6">
        <v>1070</v>
      </c>
      <c r="J380" s="28">
        <v>8.0000000000000002E-3</v>
      </c>
      <c r="K380" s="28">
        <v>6.7000000000000004E-2</v>
      </c>
      <c r="L380" s="15">
        <f t="shared" si="58"/>
        <v>0.53404539385847793</v>
      </c>
      <c r="M380" s="15">
        <f t="shared" si="65"/>
        <v>4.1277258566978201</v>
      </c>
      <c r="N380" s="15">
        <f t="shared" si="60"/>
        <v>7.7291666666666687</v>
      </c>
      <c r="O380" s="27">
        <v>0.60878542150507409</v>
      </c>
      <c r="P380" s="34">
        <f t="shared" si="61"/>
        <v>6.7802639663956148</v>
      </c>
    </row>
    <row r="381" spans="1:18" x14ac:dyDescent="0.25">
      <c r="G381" s="6">
        <f t="shared" si="66"/>
        <v>464</v>
      </c>
      <c r="H381" s="6">
        <v>30</v>
      </c>
      <c r="I381" s="6">
        <v>1070</v>
      </c>
      <c r="J381" s="28">
        <v>1.2E-2</v>
      </c>
      <c r="K381" s="28">
        <v>0.08</v>
      </c>
      <c r="L381" s="15">
        <f t="shared" si="58"/>
        <v>0.8010680907877169</v>
      </c>
      <c r="M381" s="15">
        <f t="shared" si="65"/>
        <v>5.1401869158878508</v>
      </c>
      <c r="N381" s="15">
        <f t="shared" si="60"/>
        <v>6.4166666666666679</v>
      </c>
      <c r="O381" s="27">
        <v>0.94888064755640322</v>
      </c>
      <c r="P381" s="34">
        <f t="shared" si="61"/>
        <v>5.41710585954627</v>
      </c>
    </row>
    <row r="382" spans="1:18" x14ac:dyDescent="0.25">
      <c r="G382" s="6">
        <f t="shared" si="66"/>
        <v>465</v>
      </c>
      <c r="H382" s="6">
        <v>40</v>
      </c>
      <c r="I382" s="6">
        <v>1070</v>
      </c>
      <c r="J382" s="28">
        <v>1.9E-2</v>
      </c>
      <c r="K382" s="28">
        <v>0.11600000000000001</v>
      </c>
      <c r="L382" s="15">
        <f t="shared" si="58"/>
        <v>1.2683578104138853</v>
      </c>
      <c r="M382" s="15">
        <f t="shared" si="65"/>
        <v>7.9439252336448609</v>
      </c>
      <c r="N382" s="15">
        <f t="shared" si="60"/>
        <v>6.2631578947368425</v>
      </c>
      <c r="O382" s="27">
        <v>5.3426271759808621</v>
      </c>
      <c r="P382" s="34">
        <f t="shared" si="61"/>
        <v>1.4868949249086283</v>
      </c>
    </row>
    <row r="383" spans="1:18" x14ac:dyDescent="0.25">
      <c r="G383" s="6">
        <f t="shared" si="66"/>
        <v>466</v>
      </c>
      <c r="H383" s="6">
        <v>45</v>
      </c>
      <c r="I383" s="6">
        <v>1070</v>
      </c>
      <c r="J383" s="28">
        <v>1.9E-2</v>
      </c>
      <c r="K383" s="28">
        <v>0.11</v>
      </c>
      <c r="L383" s="15">
        <f t="shared" si="58"/>
        <v>1.2683578104138853</v>
      </c>
      <c r="M383" s="15">
        <f t="shared" si="65"/>
        <v>7.4766355140186915</v>
      </c>
      <c r="N383" s="15">
        <f t="shared" si="60"/>
        <v>5.8947368421052628</v>
      </c>
      <c r="O383" s="27">
        <v>3.4259596865346507</v>
      </c>
      <c r="P383" s="34">
        <f t="shared" si="61"/>
        <v>2.1823477793404185</v>
      </c>
    </row>
    <row r="384" spans="1:18" x14ac:dyDescent="0.25">
      <c r="G384" s="6">
        <f t="shared" si="66"/>
        <v>467</v>
      </c>
      <c r="H384" s="6">
        <v>60</v>
      </c>
      <c r="I384" s="6">
        <v>1070</v>
      </c>
      <c r="J384" s="28">
        <v>4.0000000000000001E-3</v>
      </c>
      <c r="K384" s="28">
        <v>0.04</v>
      </c>
      <c r="L384" s="15">
        <f t="shared" si="58"/>
        <v>0.26702269692923897</v>
      </c>
      <c r="M384" s="15">
        <f t="shared" si="65"/>
        <v>2.0249221183800628</v>
      </c>
      <c r="N384" s="15">
        <f t="shared" si="60"/>
        <v>7.5833333333333357</v>
      </c>
      <c r="O384" s="27">
        <v>0.6400564396811288</v>
      </c>
      <c r="P384" s="34">
        <f t="shared" si="61"/>
        <v>3.1636618161186902</v>
      </c>
    </row>
    <row r="385" spans="1:16" x14ac:dyDescent="0.25">
      <c r="G385" s="6">
        <f t="shared" si="66"/>
        <v>468</v>
      </c>
      <c r="H385" s="6">
        <v>80</v>
      </c>
      <c r="I385" s="6">
        <v>1070</v>
      </c>
      <c r="J385" s="28">
        <v>4.0000000000000001E-3</v>
      </c>
      <c r="K385" s="28">
        <v>3.7999999999999999E-2</v>
      </c>
      <c r="L385" s="15">
        <f t="shared" si="58"/>
        <v>0.26702269692923897</v>
      </c>
      <c r="M385" s="15">
        <f t="shared" si="65"/>
        <v>1.8691588785046729</v>
      </c>
      <c r="N385" s="15">
        <f t="shared" si="60"/>
        <v>7</v>
      </c>
      <c r="O385" s="27">
        <v>0.79477465589732399</v>
      </c>
      <c r="P385" s="34">
        <f t="shared" si="61"/>
        <v>2.3518098679107191</v>
      </c>
    </row>
    <row r="386" spans="1:16" x14ac:dyDescent="0.25">
      <c r="G386" s="6">
        <f t="shared" si="66"/>
        <v>469</v>
      </c>
      <c r="H386" s="6">
        <v>100</v>
      </c>
      <c r="I386" s="6">
        <v>1070</v>
      </c>
      <c r="J386" s="28">
        <v>2E-3</v>
      </c>
      <c r="K386" s="28">
        <v>3.3000000000000002E-2</v>
      </c>
      <c r="L386" s="15">
        <f t="shared" si="58"/>
        <v>0.13351134846461948</v>
      </c>
      <c r="M386" s="15">
        <f t="shared" si="65"/>
        <v>1.4797507788161997</v>
      </c>
      <c r="N386" s="15">
        <f t="shared" si="60"/>
        <v>11.083333333333336</v>
      </c>
      <c r="O386" s="27">
        <v>0.66805792486183457</v>
      </c>
      <c r="P386" s="34">
        <f t="shared" si="61"/>
        <v>2.2150037051386473</v>
      </c>
    </row>
    <row r="387" spans="1:16" x14ac:dyDescent="0.25">
      <c r="G387" s="6">
        <f t="shared" si="66"/>
        <v>470</v>
      </c>
      <c r="H387" s="6">
        <v>100</v>
      </c>
      <c r="I387" s="6" t="s">
        <v>22</v>
      </c>
      <c r="J387" s="28" t="s">
        <v>20</v>
      </c>
      <c r="K387" s="28">
        <v>1.4E-2</v>
      </c>
      <c r="L387" s="15"/>
      <c r="M387" s="15"/>
      <c r="N387" s="15"/>
      <c r="O387" s="27"/>
      <c r="P387" s="34"/>
    </row>
    <row r="388" spans="1:16" x14ac:dyDescent="0.25">
      <c r="A388" s="6">
        <v>59</v>
      </c>
      <c r="B388" s="6" t="s">
        <v>49</v>
      </c>
      <c r="C388" s="9">
        <v>43656</v>
      </c>
      <c r="D388" s="6">
        <v>2102</v>
      </c>
      <c r="E388" s="6">
        <v>39.583421000000001</v>
      </c>
      <c r="F388" s="6">
        <v>-70.499234000000001</v>
      </c>
      <c r="G388" s="6">
        <f t="shared" si="66"/>
        <v>471</v>
      </c>
      <c r="H388" s="6">
        <v>0</v>
      </c>
      <c r="I388" s="6">
        <v>1070</v>
      </c>
      <c r="J388" s="28">
        <v>1.2E-2</v>
      </c>
      <c r="K388" s="28">
        <v>7.6999999999999999E-2</v>
      </c>
      <c r="L388" s="15">
        <f t="shared" si="58"/>
        <v>0.8010680907877169</v>
      </c>
      <c r="M388" s="15">
        <f>1000*(K388-K$397)*1000/(12*I388)</f>
        <v>4.1277258566978192</v>
      </c>
      <c r="N388" s="15">
        <f t="shared" si="60"/>
        <v>5.1527777777777777</v>
      </c>
      <c r="O388" s="27">
        <v>0.85402642958791053</v>
      </c>
      <c r="P388" s="34">
        <f t="shared" si="61"/>
        <v>4.8332530630106518</v>
      </c>
    </row>
    <row r="389" spans="1:16" x14ac:dyDescent="0.25">
      <c r="G389" s="6">
        <f t="shared" si="66"/>
        <v>472</v>
      </c>
      <c r="H389" s="6">
        <v>10</v>
      </c>
      <c r="I389" s="6">
        <v>1070</v>
      </c>
      <c r="J389" s="28">
        <v>0.01</v>
      </c>
      <c r="K389" s="28">
        <v>6.8000000000000005E-2</v>
      </c>
      <c r="L389" s="15">
        <f t="shared" ref="L389:L452" si="67">1000*J389*1000/(14*I389)</f>
        <v>0.66755674232309747</v>
      </c>
      <c r="M389" s="15">
        <f t="shared" ref="M389:M396" si="68">1000*(K389-K$397)*1000/(12*I389)</f>
        <v>3.4267912772585674</v>
      </c>
      <c r="N389" s="15">
        <f t="shared" ref="N389:N452" si="69">M389/L389</f>
        <v>5.1333333333333337</v>
      </c>
      <c r="O389" s="27">
        <v>0.94110871915475558</v>
      </c>
      <c r="P389" s="34">
        <f t="shared" si="61"/>
        <v>3.641227849144034</v>
      </c>
    </row>
    <row r="390" spans="1:16" x14ac:dyDescent="0.25">
      <c r="G390" s="6">
        <f t="shared" si="66"/>
        <v>473</v>
      </c>
      <c r="H390" s="6">
        <v>20</v>
      </c>
      <c r="I390" s="6">
        <v>1070</v>
      </c>
      <c r="J390" s="28">
        <v>8.0000000000000002E-3</v>
      </c>
      <c r="K390" s="28">
        <v>5.2999999999999999E-2</v>
      </c>
      <c r="L390" s="15">
        <f t="shared" si="67"/>
        <v>0.53404539385847793</v>
      </c>
      <c r="M390" s="15">
        <f t="shared" si="68"/>
        <v>2.2585669781931461</v>
      </c>
      <c r="N390" s="15">
        <f t="shared" si="69"/>
        <v>4.2291666666666661</v>
      </c>
      <c r="O390" s="27">
        <v>0.80848064547354836</v>
      </c>
      <c r="P390" s="34">
        <f t="shared" ref="P390:P453" si="70">M390/O390</f>
        <v>2.7935943684468092</v>
      </c>
    </row>
    <row r="391" spans="1:16" x14ac:dyDescent="0.25">
      <c r="G391" s="6">
        <f t="shared" si="66"/>
        <v>474</v>
      </c>
      <c r="H391" s="6">
        <v>30</v>
      </c>
      <c r="I391" s="6">
        <v>1070</v>
      </c>
      <c r="J391" s="28">
        <v>0.01</v>
      </c>
      <c r="K391" s="28">
        <v>7.2999999999999995E-2</v>
      </c>
      <c r="L391" s="15">
        <f t="shared" si="67"/>
        <v>0.66755674232309747</v>
      </c>
      <c r="M391" s="15">
        <f t="shared" si="68"/>
        <v>3.8161993769470399</v>
      </c>
      <c r="N391" s="15">
        <f t="shared" si="69"/>
        <v>5.7166666666666659</v>
      </c>
      <c r="O391" s="27">
        <v>1.1372152190028275</v>
      </c>
      <c r="P391" s="34">
        <f t="shared" si="70"/>
        <v>3.3557406840661983</v>
      </c>
    </row>
    <row r="392" spans="1:16" x14ac:dyDescent="0.25">
      <c r="G392" s="6">
        <f t="shared" si="66"/>
        <v>475</v>
      </c>
      <c r="H392" s="6">
        <v>45</v>
      </c>
      <c r="I392" s="6">
        <v>1070</v>
      </c>
      <c r="J392" s="28">
        <v>1.4E-2</v>
      </c>
      <c r="K392" s="28">
        <v>8.6999999999999994E-2</v>
      </c>
      <c r="L392" s="15">
        <f t="shared" si="67"/>
        <v>0.93457943925233644</v>
      </c>
      <c r="M392" s="15">
        <f t="shared" si="68"/>
        <v>4.9065420560747661</v>
      </c>
      <c r="N392" s="15">
        <f t="shared" si="69"/>
        <v>5.25</v>
      </c>
      <c r="O392" s="27">
        <v>2.4391965284357413</v>
      </c>
      <c r="P392" s="34">
        <f t="shared" si="70"/>
        <v>2.0115402751992826</v>
      </c>
    </row>
    <row r="393" spans="1:16" x14ac:dyDescent="0.25">
      <c r="G393" s="6">
        <f t="shared" si="66"/>
        <v>476</v>
      </c>
      <c r="H393" s="6">
        <v>54</v>
      </c>
      <c r="I393" s="6">
        <v>1070</v>
      </c>
      <c r="J393" s="28">
        <v>1.2999999999999999E-2</v>
      </c>
      <c r="K393" s="28">
        <v>6.9000000000000006E-2</v>
      </c>
      <c r="L393" s="15">
        <f t="shared" si="67"/>
        <v>0.86782376502002667</v>
      </c>
      <c r="M393" s="15">
        <f t="shared" si="68"/>
        <v>3.5046728971962624</v>
      </c>
      <c r="N393" s="15">
        <f t="shared" si="69"/>
        <v>4.0384615384615392</v>
      </c>
      <c r="O393" s="27">
        <v>6.0023745141768368</v>
      </c>
      <c r="P393" s="34">
        <f t="shared" si="70"/>
        <v>0.58388107721680405</v>
      </c>
    </row>
    <row r="394" spans="1:16" x14ac:dyDescent="0.25">
      <c r="G394" s="6">
        <f t="shared" si="66"/>
        <v>477</v>
      </c>
      <c r="H394" s="6">
        <v>60</v>
      </c>
      <c r="I394" s="6">
        <v>1070</v>
      </c>
      <c r="J394" s="28">
        <v>1.2999999999999999E-2</v>
      </c>
      <c r="K394" s="28">
        <v>7.0000000000000007E-2</v>
      </c>
      <c r="L394" s="15">
        <f t="shared" si="67"/>
        <v>0.86782376502002667</v>
      </c>
      <c r="M394" s="15">
        <f t="shared" si="68"/>
        <v>3.582554517133957</v>
      </c>
      <c r="N394" s="15">
        <f t="shared" si="69"/>
        <v>4.1282051282051286</v>
      </c>
      <c r="O394" s="27">
        <v>7.7231422209344052</v>
      </c>
      <c r="P394" s="34">
        <f t="shared" si="70"/>
        <v>0.46387265890599022</v>
      </c>
    </row>
    <row r="395" spans="1:16" x14ac:dyDescent="0.25">
      <c r="G395" s="6">
        <f t="shared" si="66"/>
        <v>478</v>
      </c>
      <c r="H395" s="6">
        <v>80</v>
      </c>
      <c r="I395" s="6">
        <v>1070</v>
      </c>
      <c r="J395" s="28">
        <v>1.4E-2</v>
      </c>
      <c r="K395" s="28">
        <v>9.4E-2</v>
      </c>
      <c r="L395" s="15">
        <f t="shared" si="67"/>
        <v>0.93457943925233644</v>
      </c>
      <c r="M395" s="15">
        <f t="shared" si="68"/>
        <v>5.4517133956386292</v>
      </c>
      <c r="N395" s="15">
        <f t="shared" si="69"/>
        <v>5.833333333333333</v>
      </c>
      <c r="O395" s="27">
        <v>1.5766249387548164</v>
      </c>
      <c r="P395" s="34">
        <f t="shared" si="70"/>
        <v>3.4578378545402639</v>
      </c>
    </row>
    <row r="396" spans="1:16" x14ac:dyDescent="0.25">
      <c r="G396" s="6">
        <f t="shared" si="66"/>
        <v>479</v>
      </c>
      <c r="H396" s="6">
        <v>100</v>
      </c>
      <c r="I396" s="6">
        <v>1070</v>
      </c>
      <c r="J396" s="28">
        <v>5.0000000000000001E-3</v>
      </c>
      <c r="K396" s="28">
        <v>3.3000000000000002E-2</v>
      </c>
      <c r="L396" s="15">
        <f t="shared" si="67"/>
        <v>0.33377837116154874</v>
      </c>
      <c r="M396" s="15">
        <f t="shared" si="68"/>
        <v>0.70093457943925253</v>
      </c>
      <c r="N396" s="15">
        <f t="shared" si="69"/>
        <v>2.1000000000000005</v>
      </c>
      <c r="O396" s="27">
        <v>2.0995853632530559</v>
      </c>
      <c r="P396" s="34">
        <f t="shared" si="70"/>
        <v>0.33384428740407984</v>
      </c>
    </row>
    <row r="397" spans="1:16" x14ac:dyDescent="0.25">
      <c r="G397" s="6">
        <f t="shared" si="66"/>
        <v>480</v>
      </c>
      <c r="H397" s="6">
        <v>100</v>
      </c>
      <c r="I397" s="6" t="s">
        <v>22</v>
      </c>
      <c r="J397" s="28" t="s">
        <v>20</v>
      </c>
      <c r="K397" s="28">
        <v>2.4E-2</v>
      </c>
      <c r="L397" s="15"/>
      <c r="M397" s="15"/>
      <c r="N397" s="15"/>
      <c r="O397" s="27"/>
      <c r="P397" s="34"/>
    </row>
    <row r="398" spans="1:16" x14ac:dyDescent="0.25">
      <c r="A398" s="6">
        <v>60</v>
      </c>
      <c r="B398" s="6" t="s">
        <v>50</v>
      </c>
      <c r="C398" s="9">
        <v>43656</v>
      </c>
      <c r="D398" s="6">
        <v>2206</v>
      </c>
      <c r="E398" s="6">
        <v>39.583629000000002</v>
      </c>
      <c r="F398" s="6">
        <v>-70.551010000000005</v>
      </c>
      <c r="G398" s="6">
        <f t="shared" si="66"/>
        <v>481</v>
      </c>
      <c r="H398" s="6">
        <v>0</v>
      </c>
      <c r="I398" s="6">
        <v>1070</v>
      </c>
      <c r="J398" s="28">
        <v>8.9999999999999993E-3</v>
      </c>
      <c r="K398" s="28">
        <v>6.9000000000000006E-2</v>
      </c>
      <c r="L398" s="15">
        <f t="shared" si="67"/>
        <v>0.6008010680907877</v>
      </c>
      <c r="M398" s="15">
        <f>1000*(K398-K$406)*1000/(12*I398)</f>
        <v>4.2834890965732093</v>
      </c>
      <c r="N398" s="15">
        <f t="shared" si="69"/>
        <v>7.1296296296296306</v>
      </c>
      <c r="O398" s="27">
        <v>2.6338614974042844</v>
      </c>
      <c r="P398" s="34">
        <f t="shared" si="70"/>
        <v>1.6263152412511672</v>
      </c>
    </row>
    <row r="399" spans="1:16" x14ac:dyDescent="0.25">
      <c r="G399" s="6">
        <f t="shared" si="66"/>
        <v>482</v>
      </c>
      <c r="H399" s="6">
        <v>10</v>
      </c>
      <c r="I399" s="6">
        <v>1070</v>
      </c>
      <c r="J399" s="28">
        <v>1.4999999999999999E-2</v>
      </c>
      <c r="K399" s="28">
        <v>8.4000000000000005E-2</v>
      </c>
      <c r="L399" s="15">
        <f t="shared" si="67"/>
        <v>1.0013351134846462</v>
      </c>
      <c r="M399" s="15">
        <f t="shared" ref="M399:M405" si="71">1000*(K399-K$406)*1000/(12*I399)</f>
        <v>5.4517133956386292</v>
      </c>
      <c r="N399" s="15">
        <f t="shared" si="69"/>
        <v>5.4444444444444446</v>
      </c>
      <c r="O399" s="27">
        <v>0.60444784023919385</v>
      </c>
      <c r="P399" s="34">
        <f t="shared" si="70"/>
        <v>9.0193281085780068</v>
      </c>
    </row>
    <row r="400" spans="1:16" x14ac:dyDescent="0.25">
      <c r="G400" s="6">
        <f t="shared" si="66"/>
        <v>483</v>
      </c>
      <c r="H400" s="6">
        <v>20</v>
      </c>
      <c r="I400" s="6">
        <v>1070</v>
      </c>
      <c r="J400" s="28">
        <v>0.03</v>
      </c>
      <c r="K400" s="28">
        <v>0.16700000000000001</v>
      </c>
      <c r="L400" s="15">
        <f t="shared" si="67"/>
        <v>2.0026702269692924</v>
      </c>
      <c r="M400" s="15">
        <f t="shared" si="71"/>
        <v>11.915887850467289</v>
      </c>
      <c r="N400" s="15">
        <f t="shared" si="69"/>
        <v>5.9499999999999993</v>
      </c>
      <c r="O400" s="27">
        <v>0.92303916300768318</v>
      </c>
      <c r="P400" s="34">
        <f t="shared" si="70"/>
        <v>12.909406586433326</v>
      </c>
    </row>
    <row r="401" spans="1:16" x14ac:dyDescent="0.25">
      <c r="G401" s="6">
        <f t="shared" si="66"/>
        <v>484</v>
      </c>
      <c r="H401" s="6">
        <v>35</v>
      </c>
      <c r="I401" s="6">
        <v>1070</v>
      </c>
      <c r="J401" s="28">
        <v>2.4E-2</v>
      </c>
      <c r="K401" s="28">
        <v>0.14000000000000001</v>
      </c>
      <c r="L401" s="15">
        <f t="shared" si="67"/>
        <v>1.6021361815754338</v>
      </c>
      <c r="M401" s="15">
        <f t="shared" si="71"/>
        <v>9.8130841121495322</v>
      </c>
      <c r="N401" s="15">
        <f t="shared" si="69"/>
        <v>6.125</v>
      </c>
      <c r="O401" s="27">
        <v>2.641732649581455</v>
      </c>
      <c r="P401" s="34">
        <f t="shared" si="70"/>
        <v>3.7146393726497173</v>
      </c>
    </row>
    <row r="402" spans="1:16" x14ac:dyDescent="0.25">
      <c r="G402" s="6">
        <f t="shared" si="66"/>
        <v>485</v>
      </c>
      <c r="H402" s="6">
        <v>45</v>
      </c>
      <c r="I402" s="6">
        <v>1070</v>
      </c>
      <c r="J402" s="28">
        <v>1.7000000000000001E-2</v>
      </c>
      <c r="K402" s="28">
        <v>9.4E-2</v>
      </c>
      <c r="L402" s="15">
        <f t="shared" si="67"/>
        <v>1.1348464619492658</v>
      </c>
      <c r="M402" s="15">
        <f t="shared" si="71"/>
        <v>6.2305295950155761</v>
      </c>
      <c r="N402" s="15">
        <f t="shared" si="69"/>
        <v>5.4901960784313717</v>
      </c>
      <c r="O402" s="27"/>
      <c r="P402" s="34"/>
    </row>
    <row r="403" spans="1:16" x14ac:dyDescent="0.25">
      <c r="G403" s="6">
        <f t="shared" si="66"/>
        <v>486</v>
      </c>
      <c r="H403" s="6">
        <v>60</v>
      </c>
      <c r="I403" s="6">
        <v>1070</v>
      </c>
      <c r="J403" s="28">
        <v>7.0000000000000001E-3</v>
      </c>
      <c r="K403" s="28">
        <v>5.2999999999999999E-2</v>
      </c>
      <c r="L403" s="15">
        <f t="shared" si="67"/>
        <v>0.46728971962616822</v>
      </c>
      <c r="M403" s="15">
        <f t="shared" si="71"/>
        <v>3.0373831775700935</v>
      </c>
      <c r="N403" s="15">
        <f t="shared" si="69"/>
        <v>6.5</v>
      </c>
      <c r="O403" s="27">
        <v>1.797087636762837</v>
      </c>
      <c r="P403" s="34">
        <f t="shared" si="70"/>
        <v>1.6901697588001041</v>
      </c>
    </row>
    <row r="404" spans="1:16" x14ac:dyDescent="0.25">
      <c r="G404" s="6">
        <f t="shared" si="66"/>
        <v>487</v>
      </c>
      <c r="H404" s="6">
        <v>80</v>
      </c>
      <c r="I404" s="6">
        <v>1070</v>
      </c>
      <c r="J404" s="28">
        <v>6.0000000000000001E-3</v>
      </c>
      <c r="K404" s="28">
        <v>0.04</v>
      </c>
      <c r="L404" s="15">
        <f t="shared" si="67"/>
        <v>0.40053404539385845</v>
      </c>
      <c r="M404" s="15">
        <f t="shared" si="71"/>
        <v>2.0249221183800628</v>
      </c>
      <c r="N404" s="15">
        <f t="shared" si="69"/>
        <v>5.0555555555555571</v>
      </c>
      <c r="O404" s="27">
        <v>8.3709860685719057</v>
      </c>
      <c r="P404" s="34">
        <f t="shared" si="70"/>
        <v>0.24189768108472262</v>
      </c>
    </row>
    <row r="405" spans="1:16" x14ac:dyDescent="0.25">
      <c r="G405" s="6">
        <f t="shared" si="66"/>
        <v>488</v>
      </c>
      <c r="H405" s="6">
        <v>100</v>
      </c>
      <c r="I405" s="6">
        <v>1070</v>
      </c>
      <c r="J405" s="28">
        <v>5.0000000000000001E-3</v>
      </c>
      <c r="K405" s="28">
        <v>4.5999999999999999E-2</v>
      </c>
      <c r="L405" s="15">
        <f t="shared" si="67"/>
        <v>0.33377837116154874</v>
      </c>
      <c r="M405" s="15">
        <f t="shared" si="71"/>
        <v>2.4922118380062304</v>
      </c>
      <c r="N405" s="15">
        <f t="shared" si="69"/>
        <v>7.4666666666666659</v>
      </c>
      <c r="O405" s="27">
        <v>1.2293399398947609</v>
      </c>
      <c r="P405" s="34">
        <f t="shared" si="70"/>
        <v>2.0272763920934507</v>
      </c>
    </row>
    <row r="406" spans="1:16" x14ac:dyDescent="0.25">
      <c r="G406" s="6">
        <f t="shared" si="66"/>
        <v>489</v>
      </c>
      <c r="H406" s="6">
        <v>100</v>
      </c>
      <c r="I406" s="6" t="s">
        <v>22</v>
      </c>
      <c r="J406" s="28" t="s">
        <v>20</v>
      </c>
      <c r="K406" s="28">
        <v>1.4E-2</v>
      </c>
      <c r="L406" s="15"/>
      <c r="M406" s="15"/>
      <c r="N406" s="15"/>
      <c r="O406" s="27"/>
      <c r="P406" s="34"/>
    </row>
    <row r="407" spans="1:16" x14ac:dyDescent="0.25">
      <c r="A407" s="6">
        <v>61</v>
      </c>
      <c r="B407" s="6" t="s">
        <v>51</v>
      </c>
      <c r="C407" s="9">
        <v>43656</v>
      </c>
      <c r="D407" s="6">
        <v>2315</v>
      </c>
      <c r="E407" s="6">
        <v>39.583705999999999</v>
      </c>
      <c r="F407" s="6">
        <v>-70.598794999999996</v>
      </c>
      <c r="G407" s="6">
        <f t="shared" si="66"/>
        <v>490</v>
      </c>
      <c r="H407" s="6">
        <v>0</v>
      </c>
      <c r="I407" s="6">
        <v>1070</v>
      </c>
      <c r="J407" s="28">
        <v>1.9E-2</v>
      </c>
      <c r="K407" s="28">
        <v>0.13100000000000001</v>
      </c>
      <c r="L407" s="15">
        <f t="shared" si="67"/>
        <v>1.2683578104138853</v>
      </c>
      <c r="M407" s="15">
        <f>1000*(K407-K$415)*1000/(12*I407)</f>
        <v>9.1900311526479754</v>
      </c>
      <c r="N407" s="15">
        <f t="shared" si="69"/>
        <v>7.2456140350877192</v>
      </c>
      <c r="O407" s="27">
        <v>0.97031229088023774</v>
      </c>
      <c r="P407" s="34">
        <f t="shared" si="70"/>
        <v>9.4712096703537156</v>
      </c>
    </row>
    <row r="408" spans="1:16" x14ac:dyDescent="0.25">
      <c r="G408" s="6">
        <f t="shared" si="66"/>
        <v>491</v>
      </c>
      <c r="H408" s="6">
        <v>10</v>
      </c>
      <c r="I408" s="6">
        <v>1070</v>
      </c>
      <c r="J408" s="28">
        <v>2.4E-2</v>
      </c>
      <c r="K408" s="28">
        <v>0.17199999999999999</v>
      </c>
      <c r="L408" s="15">
        <f t="shared" si="67"/>
        <v>1.6021361815754338</v>
      </c>
      <c r="M408" s="15">
        <f t="shared" ref="M408:M414" si="72">1000*(K408-K$415)*1000/(12*I408)</f>
        <v>12.383177570093455</v>
      </c>
      <c r="N408" s="15">
        <f t="shared" si="69"/>
        <v>7.7291666666666652</v>
      </c>
      <c r="O408" s="27">
        <v>1.0078921882413734</v>
      </c>
      <c r="P408" s="34">
        <f t="shared" si="70"/>
        <v>12.286212468518398</v>
      </c>
    </row>
    <row r="409" spans="1:16" x14ac:dyDescent="0.25">
      <c r="G409" s="6">
        <f t="shared" si="66"/>
        <v>492</v>
      </c>
      <c r="H409" s="6">
        <v>20</v>
      </c>
      <c r="I409" s="6">
        <v>1070</v>
      </c>
      <c r="J409" s="28">
        <v>4.2999999999999997E-2</v>
      </c>
      <c r="K409" s="28">
        <v>0.26600000000000001</v>
      </c>
      <c r="L409" s="15">
        <f t="shared" si="67"/>
        <v>2.8704939919893189</v>
      </c>
      <c r="M409" s="15">
        <f t="shared" si="72"/>
        <v>19.70404984423676</v>
      </c>
      <c r="N409" s="15">
        <f t="shared" si="69"/>
        <v>6.8643410852713185</v>
      </c>
      <c r="O409" s="27">
        <v>1.6449193756728857</v>
      </c>
      <c r="P409" s="34">
        <f t="shared" si="70"/>
        <v>11.978732900617967</v>
      </c>
    </row>
    <row r="410" spans="1:16" x14ac:dyDescent="0.25">
      <c r="G410" s="6">
        <f t="shared" si="66"/>
        <v>493</v>
      </c>
      <c r="H410" s="6">
        <v>30</v>
      </c>
      <c r="I410" s="6">
        <v>1070</v>
      </c>
      <c r="J410" s="28">
        <v>1.4999999999999999E-2</v>
      </c>
      <c r="K410" s="28">
        <v>9.8000000000000004E-2</v>
      </c>
      <c r="L410" s="15">
        <f t="shared" si="67"/>
        <v>1.0013351134846462</v>
      </c>
      <c r="M410" s="15">
        <f t="shared" si="72"/>
        <v>6.61993769470405</v>
      </c>
      <c r="N410" s="15">
        <f t="shared" si="69"/>
        <v>6.6111111111111116</v>
      </c>
      <c r="O410" s="27">
        <v>1.6119193181324656</v>
      </c>
      <c r="P410" s="34">
        <f t="shared" si="70"/>
        <v>4.1068666528382849</v>
      </c>
    </row>
    <row r="411" spans="1:16" x14ac:dyDescent="0.25">
      <c r="G411" s="6">
        <f t="shared" si="66"/>
        <v>494</v>
      </c>
      <c r="H411" s="6">
        <v>40</v>
      </c>
      <c r="I411" s="6">
        <v>1070</v>
      </c>
      <c r="J411" s="28">
        <v>8.9999999999999993E-3</v>
      </c>
      <c r="K411" s="28">
        <v>6.4000000000000001E-2</v>
      </c>
      <c r="L411" s="15">
        <f t="shared" si="67"/>
        <v>0.6008010680907877</v>
      </c>
      <c r="M411" s="15">
        <f t="shared" si="72"/>
        <v>3.9719626168224305</v>
      </c>
      <c r="N411" s="15">
        <f t="shared" si="69"/>
        <v>6.6111111111111125</v>
      </c>
      <c r="O411" s="27">
        <v>0.78632124250449176</v>
      </c>
      <c r="P411" s="34">
        <f t="shared" si="70"/>
        <v>5.0513230498154078</v>
      </c>
    </row>
    <row r="412" spans="1:16" x14ac:dyDescent="0.25">
      <c r="G412" s="6">
        <f t="shared" si="66"/>
        <v>495</v>
      </c>
      <c r="H412" s="6">
        <v>60</v>
      </c>
      <c r="I412" s="6">
        <v>1070</v>
      </c>
      <c r="J412" s="28">
        <v>6.0000000000000001E-3</v>
      </c>
      <c r="K412" s="28">
        <v>5.5E-2</v>
      </c>
      <c r="L412" s="15">
        <f t="shared" si="67"/>
        <v>0.40053404539385845</v>
      </c>
      <c r="M412" s="15">
        <f t="shared" si="72"/>
        <v>3.2710280373831777</v>
      </c>
      <c r="N412" s="15">
        <f t="shared" si="69"/>
        <v>8.1666666666666679</v>
      </c>
      <c r="O412" s="27">
        <v>0.94547791809765813</v>
      </c>
      <c r="P412" s="34">
        <f t="shared" si="70"/>
        <v>3.4596556670140171</v>
      </c>
    </row>
    <row r="413" spans="1:16" x14ac:dyDescent="0.25">
      <c r="G413" s="6">
        <f t="shared" si="66"/>
        <v>496</v>
      </c>
      <c r="H413" s="6">
        <v>80</v>
      </c>
      <c r="I413" s="6">
        <v>1070</v>
      </c>
      <c r="J413" s="28">
        <v>6.0000000000000001E-3</v>
      </c>
      <c r="K413" s="28">
        <v>0.04</v>
      </c>
      <c r="L413" s="15">
        <f t="shared" si="67"/>
        <v>0.40053404539385845</v>
      </c>
      <c r="M413" s="15">
        <f t="shared" si="72"/>
        <v>2.1028037383177574</v>
      </c>
      <c r="N413" s="15">
        <f t="shared" si="69"/>
        <v>5.2500000000000009</v>
      </c>
      <c r="O413" s="27">
        <v>0.66377421377245771</v>
      </c>
      <c r="P413" s="34">
        <f t="shared" si="70"/>
        <v>3.1679503281195553</v>
      </c>
    </row>
    <row r="414" spans="1:16" x14ac:dyDescent="0.25">
      <c r="G414" s="6">
        <f t="shared" si="66"/>
        <v>497</v>
      </c>
      <c r="H414" s="6">
        <v>100</v>
      </c>
      <c r="I414" s="6">
        <v>1070</v>
      </c>
      <c r="J414" s="28">
        <v>4.0000000000000001E-3</v>
      </c>
      <c r="K414" s="28">
        <v>3.3000000000000002E-2</v>
      </c>
      <c r="L414" s="15">
        <f t="shared" si="67"/>
        <v>0.26702269692923897</v>
      </c>
      <c r="M414" s="15">
        <f t="shared" si="72"/>
        <v>1.5576323987538943</v>
      </c>
      <c r="N414" s="15">
        <f t="shared" si="69"/>
        <v>5.8333333333333348</v>
      </c>
      <c r="O414" s="27">
        <v>0.65484805141987812</v>
      </c>
      <c r="P414" s="34">
        <f t="shared" si="70"/>
        <v>2.3786165284855758</v>
      </c>
    </row>
    <row r="415" spans="1:16" x14ac:dyDescent="0.25">
      <c r="G415" s="6">
        <f t="shared" si="66"/>
        <v>498</v>
      </c>
      <c r="H415" s="6">
        <v>100</v>
      </c>
      <c r="I415" s="6" t="s">
        <v>22</v>
      </c>
      <c r="J415" s="28" t="s">
        <v>20</v>
      </c>
      <c r="K415" s="28">
        <v>1.2999999999999999E-2</v>
      </c>
      <c r="L415" s="15"/>
      <c r="M415" s="15"/>
      <c r="N415" s="15"/>
      <c r="O415" s="27"/>
      <c r="P415" s="34"/>
    </row>
    <row r="416" spans="1:16" x14ac:dyDescent="0.25">
      <c r="A416" s="6">
        <v>62</v>
      </c>
      <c r="B416" s="6" t="s">
        <v>52</v>
      </c>
      <c r="C416" s="9">
        <v>43657</v>
      </c>
      <c r="D416" s="6">
        <v>100</v>
      </c>
      <c r="E416" s="6">
        <v>39.582935999999997</v>
      </c>
      <c r="F416" s="6">
        <v>-70.451008999999999</v>
      </c>
      <c r="G416" s="6">
        <f t="shared" si="66"/>
        <v>499</v>
      </c>
      <c r="H416" s="6">
        <v>0</v>
      </c>
      <c r="I416" s="6">
        <v>1070</v>
      </c>
      <c r="J416" s="28">
        <v>8.9999999999999993E-3</v>
      </c>
      <c r="K416" s="28">
        <v>6.2E-2</v>
      </c>
      <c r="L416" s="15">
        <f t="shared" si="67"/>
        <v>0.6008010680907877</v>
      </c>
      <c r="M416" s="15">
        <f>1000*(K416-K$424)*1000/(12*I416)</f>
        <v>3.8161993769470404</v>
      </c>
      <c r="N416" s="15">
        <f t="shared" si="69"/>
        <v>6.3518518518518521</v>
      </c>
      <c r="O416" s="27">
        <v>1.4936694259433272</v>
      </c>
      <c r="P416" s="34">
        <f t="shared" si="70"/>
        <v>2.5549156397419859</v>
      </c>
    </row>
    <row r="417" spans="1:19" x14ac:dyDescent="0.25">
      <c r="G417" s="6">
        <f t="shared" si="66"/>
        <v>500</v>
      </c>
      <c r="H417" s="6">
        <v>10</v>
      </c>
      <c r="I417" s="6">
        <v>1070</v>
      </c>
      <c r="J417" s="28">
        <v>7.0000000000000001E-3</v>
      </c>
      <c r="K417" s="28">
        <v>0.05</v>
      </c>
      <c r="L417" s="15">
        <f t="shared" si="67"/>
        <v>0.46728971962616822</v>
      </c>
      <c r="M417" s="15">
        <f t="shared" ref="M417:M423" si="73">1000*(K417-K$424)*1000/(12*I417)</f>
        <v>2.8816199376947047</v>
      </c>
      <c r="N417" s="15">
        <f t="shared" si="69"/>
        <v>6.1666666666666679</v>
      </c>
      <c r="O417" s="27"/>
      <c r="P417" s="34"/>
    </row>
    <row r="418" spans="1:19" x14ac:dyDescent="0.25">
      <c r="G418" s="6">
        <f t="shared" si="66"/>
        <v>501</v>
      </c>
      <c r="H418" s="6">
        <v>20</v>
      </c>
      <c r="I418" s="6">
        <v>1070</v>
      </c>
      <c r="J418" s="28">
        <v>5.0000000000000001E-3</v>
      </c>
      <c r="K418" s="28">
        <v>4.3999999999999997E-2</v>
      </c>
      <c r="L418" s="15">
        <f t="shared" si="67"/>
        <v>0.33377837116154874</v>
      </c>
      <c r="M418" s="15">
        <f t="shared" si="73"/>
        <v>2.4143302180685358</v>
      </c>
      <c r="N418" s="15">
        <f t="shared" si="69"/>
        <v>7.2333333333333334</v>
      </c>
      <c r="O418" s="27">
        <v>3.3274246360418442</v>
      </c>
      <c r="P418" s="34">
        <f t="shared" si="70"/>
        <v>0.72558524449122164</v>
      </c>
    </row>
    <row r="419" spans="1:19" x14ac:dyDescent="0.25">
      <c r="G419" s="6">
        <f t="shared" si="66"/>
        <v>502</v>
      </c>
      <c r="H419" s="6">
        <v>30</v>
      </c>
      <c r="I419" s="6">
        <v>1070</v>
      </c>
      <c r="J419" s="28">
        <v>1.0999999999999999E-2</v>
      </c>
      <c r="K419" s="28">
        <v>8.2000000000000003E-2</v>
      </c>
      <c r="L419" s="15">
        <f t="shared" si="67"/>
        <v>0.73431241655540724</v>
      </c>
      <c r="M419" s="15">
        <f t="shared" si="73"/>
        <v>5.3738317757009346</v>
      </c>
      <c r="N419" s="15">
        <f t="shared" si="69"/>
        <v>7.3181818181818183</v>
      </c>
      <c r="O419" s="27"/>
      <c r="P419" s="34"/>
    </row>
    <row r="420" spans="1:19" x14ac:dyDescent="0.25">
      <c r="G420" s="6">
        <f t="shared" si="66"/>
        <v>503</v>
      </c>
      <c r="H420" s="6">
        <v>42</v>
      </c>
      <c r="I420" s="6">
        <v>1070</v>
      </c>
      <c r="J420" s="28">
        <v>3.5999999999999997E-2</v>
      </c>
      <c r="K420" s="28">
        <v>0.22500000000000001</v>
      </c>
      <c r="L420" s="15">
        <f t="shared" si="67"/>
        <v>2.4032042723631508</v>
      </c>
      <c r="M420" s="15">
        <f t="shared" si="73"/>
        <v>16.510903426791277</v>
      </c>
      <c r="N420" s="15">
        <f t="shared" si="69"/>
        <v>6.8703703703703702</v>
      </c>
      <c r="O420" s="27">
        <v>1.1450993595807446</v>
      </c>
      <c r="P420" s="34">
        <f t="shared" si="70"/>
        <v>14.418751777868792</v>
      </c>
    </row>
    <row r="421" spans="1:19" x14ac:dyDescent="0.25">
      <c r="G421" s="6">
        <f t="shared" si="66"/>
        <v>504</v>
      </c>
      <c r="H421" s="6">
        <v>60</v>
      </c>
      <c r="I421" s="6">
        <v>1070</v>
      </c>
      <c r="J421" s="28">
        <v>8.0000000000000002E-3</v>
      </c>
      <c r="K421" s="28">
        <v>5.1999999999999998E-2</v>
      </c>
      <c r="L421" s="15">
        <f t="shared" si="67"/>
        <v>0.53404539385847793</v>
      </c>
      <c r="M421" s="15">
        <f t="shared" si="73"/>
        <v>3.0373831775700935</v>
      </c>
      <c r="N421" s="15">
        <f t="shared" si="69"/>
        <v>5.6875</v>
      </c>
      <c r="O421" s="27">
        <v>0.75583705755271868</v>
      </c>
      <c r="P421" s="34">
        <f t="shared" si="70"/>
        <v>4.0185687473496756</v>
      </c>
    </row>
    <row r="422" spans="1:19" x14ac:dyDescent="0.25">
      <c r="G422" s="6">
        <f t="shared" si="66"/>
        <v>505</v>
      </c>
      <c r="H422" s="6">
        <v>80</v>
      </c>
      <c r="I422" s="6">
        <v>1070</v>
      </c>
      <c r="J422" s="28">
        <v>4.0000000000000001E-3</v>
      </c>
      <c r="K422" s="28">
        <v>4.2999999999999997E-2</v>
      </c>
      <c r="L422" s="15">
        <f t="shared" si="67"/>
        <v>0.26702269692923897</v>
      </c>
      <c r="M422" s="15">
        <f t="shared" si="73"/>
        <v>2.3364485981308412</v>
      </c>
      <c r="N422" s="15">
        <f t="shared" si="69"/>
        <v>8.75</v>
      </c>
      <c r="O422" s="27"/>
      <c r="P422" s="34"/>
    </row>
    <row r="423" spans="1:19" x14ac:dyDescent="0.25">
      <c r="G423" s="6">
        <f t="shared" si="66"/>
        <v>506</v>
      </c>
      <c r="H423" s="6">
        <v>100</v>
      </c>
      <c r="I423" s="6">
        <v>1070</v>
      </c>
      <c r="J423" s="28" t="s">
        <v>20</v>
      </c>
      <c r="K423" s="28">
        <v>2.9000000000000001E-2</v>
      </c>
      <c r="L423" s="15"/>
      <c r="M423" s="15">
        <f t="shared" si="73"/>
        <v>1.2461059190031152</v>
      </c>
      <c r="N423" s="15"/>
      <c r="O423" s="27"/>
      <c r="P423" s="34"/>
    </row>
    <row r="424" spans="1:19" x14ac:dyDescent="0.25">
      <c r="G424" s="6">
        <f t="shared" si="66"/>
        <v>507</v>
      </c>
      <c r="H424" s="6">
        <v>100</v>
      </c>
      <c r="I424" s="6" t="s">
        <v>22</v>
      </c>
      <c r="J424" s="28" t="s">
        <v>20</v>
      </c>
      <c r="K424" s="28">
        <v>1.2999999999999999E-2</v>
      </c>
      <c r="L424" s="15"/>
      <c r="M424" s="15"/>
      <c r="N424" s="15"/>
      <c r="O424" s="27"/>
      <c r="P424" s="34"/>
    </row>
    <row r="425" spans="1:19" x14ac:dyDescent="0.25">
      <c r="A425" s="6">
        <v>63</v>
      </c>
      <c r="B425" s="6" t="s">
        <v>53</v>
      </c>
      <c r="C425" s="20">
        <v>43657</v>
      </c>
      <c r="D425" s="6">
        <v>1120</v>
      </c>
      <c r="E425" s="6">
        <v>40.130035999999997</v>
      </c>
      <c r="F425" s="6">
        <v>-70.566728999999995</v>
      </c>
      <c r="G425" s="6">
        <f t="shared" si="66"/>
        <v>508</v>
      </c>
      <c r="H425" s="6">
        <v>0</v>
      </c>
      <c r="I425" s="6">
        <v>1070</v>
      </c>
      <c r="J425" s="28">
        <v>1.7000000000000001E-2</v>
      </c>
      <c r="K425" s="28">
        <v>0.13500000000000001</v>
      </c>
      <c r="L425" s="15">
        <f t="shared" si="67"/>
        <v>1.1348464619492658</v>
      </c>
      <c r="M425" s="15">
        <f>1000*(K425-K$435)*1000/(12*I425)</f>
        <v>9.2679127725856709</v>
      </c>
      <c r="N425" s="15">
        <f t="shared" si="69"/>
        <v>8.1666666666666679</v>
      </c>
      <c r="O425" s="27">
        <v>3.1407257091910665</v>
      </c>
      <c r="P425" s="34">
        <f t="shared" si="70"/>
        <v>2.9508825764261783</v>
      </c>
      <c r="Q425" s="14">
        <v>100</v>
      </c>
      <c r="R425" s="15">
        <v>0.62734603811434297</v>
      </c>
      <c r="S425" s="15">
        <v>377.21948244734199</v>
      </c>
    </row>
    <row r="426" spans="1:19" x14ac:dyDescent="0.25">
      <c r="G426" s="6">
        <f t="shared" si="66"/>
        <v>509</v>
      </c>
      <c r="H426" s="6">
        <v>5</v>
      </c>
      <c r="I426" s="6">
        <v>1070</v>
      </c>
      <c r="J426" s="28">
        <v>2.1000000000000001E-2</v>
      </c>
      <c r="K426" s="28">
        <v>0.14799999999999999</v>
      </c>
      <c r="L426" s="15">
        <f t="shared" si="67"/>
        <v>1.4018691588785046</v>
      </c>
      <c r="M426" s="15">
        <f t="shared" ref="M426:M434" si="74">1000*(K426-K$435)*1000/(12*I426)</f>
        <v>10.280373831775702</v>
      </c>
      <c r="N426" s="15">
        <f t="shared" si="69"/>
        <v>7.3333333333333339</v>
      </c>
      <c r="O426" s="27">
        <v>2.9825463679108593</v>
      </c>
      <c r="P426" s="34">
        <f t="shared" si="70"/>
        <v>3.4468445964099614</v>
      </c>
      <c r="Q426" s="14">
        <v>50</v>
      </c>
      <c r="R426" s="15">
        <v>0.43289067201604814</v>
      </c>
    </row>
    <row r="427" spans="1:19" x14ac:dyDescent="0.25">
      <c r="G427" s="6">
        <f t="shared" si="66"/>
        <v>510</v>
      </c>
      <c r="H427" s="6">
        <v>9</v>
      </c>
      <c r="I427" s="6">
        <v>1070</v>
      </c>
      <c r="J427" s="28">
        <v>2.5999999999999999E-2</v>
      </c>
      <c r="K427" s="28">
        <v>0.16800000000000001</v>
      </c>
      <c r="L427" s="15">
        <f t="shared" si="67"/>
        <v>1.7356475300400533</v>
      </c>
      <c r="M427" s="15">
        <f t="shared" si="74"/>
        <v>11.838006230529597</v>
      </c>
      <c r="N427" s="15">
        <f t="shared" si="69"/>
        <v>6.820512820512822</v>
      </c>
      <c r="O427" s="27">
        <v>3.194061730048332</v>
      </c>
      <c r="P427" s="34">
        <f t="shared" si="70"/>
        <v>3.7062546785376207</v>
      </c>
      <c r="Q427" s="14">
        <v>25</v>
      </c>
      <c r="R427" s="15">
        <v>0.48386359077231694</v>
      </c>
    </row>
    <row r="428" spans="1:19" x14ac:dyDescent="0.25">
      <c r="G428" s="6">
        <f t="shared" si="66"/>
        <v>511</v>
      </c>
      <c r="H428" s="6">
        <v>12</v>
      </c>
      <c r="I428" s="6">
        <v>1070</v>
      </c>
      <c r="J428" s="28">
        <v>5.7000000000000002E-2</v>
      </c>
      <c r="K428" s="28">
        <v>0.34100000000000003</v>
      </c>
      <c r="L428" s="15">
        <f t="shared" si="67"/>
        <v>3.8050734312416554</v>
      </c>
      <c r="M428" s="15">
        <f t="shared" si="74"/>
        <v>25.311526479750778</v>
      </c>
      <c r="N428" s="15">
        <f t="shared" si="69"/>
        <v>6.6520467836257309</v>
      </c>
      <c r="O428" s="27">
        <v>4.3903899934110004</v>
      </c>
      <c r="P428" s="34">
        <f t="shared" si="70"/>
        <v>5.7652114089494901</v>
      </c>
      <c r="Q428" s="14">
        <v>15</v>
      </c>
      <c r="R428" s="15">
        <v>0.90790772316950852</v>
      </c>
    </row>
    <row r="429" spans="1:19" x14ac:dyDescent="0.25">
      <c r="G429" s="6">
        <f t="shared" si="66"/>
        <v>512</v>
      </c>
      <c r="H429" s="6">
        <v>19</v>
      </c>
      <c r="I429" s="6">
        <v>1070</v>
      </c>
      <c r="J429" s="28">
        <v>5.5E-2</v>
      </c>
      <c r="K429" s="28">
        <v>0.29599999999999999</v>
      </c>
      <c r="L429" s="15">
        <f t="shared" si="67"/>
        <v>3.6715620827770361</v>
      </c>
      <c r="M429" s="15">
        <f t="shared" si="74"/>
        <v>21.806853582554513</v>
      </c>
      <c r="N429" s="15">
        <f t="shared" si="69"/>
        <v>5.9393939393939386</v>
      </c>
      <c r="O429" s="27">
        <v>5.8231783303642404</v>
      </c>
      <c r="P429" s="34">
        <f t="shared" si="70"/>
        <v>3.7448369851298189</v>
      </c>
      <c r="Q429" s="14">
        <v>5</v>
      </c>
      <c r="R429" s="15">
        <v>0.59827883650952862</v>
      </c>
    </row>
    <row r="430" spans="1:19" x14ac:dyDescent="0.25">
      <c r="G430" s="6">
        <f t="shared" si="66"/>
        <v>513</v>
      </c>
      <c r="H430" s="6">
        <v>29</v>
      </c>
      <c r="I430" s="6">
        <v>1070</v>
      </c>
      <c r="J430" s="28">
        <v>3.1E-2</v>
      </c>
      <c r="K430" s="28">
        <v>0.17</v>
      </c>
      <c r="L430" s="15">
        <f t="shared" si="67"/>
        <v>2.0694259012016021</v>
      </c>
      <c r="M430" s="15">
        <f t="shared" si="74"/>
        <v>11.993769470404986</v>
      </c>
      <c r="N430" s="15">
        <f t="shared" si="69"/>
        <v>5.7956989247311839</v>
      </c>
      <c r="O430" s="27">
        <v>2.324477046663632</v>
      </c>
      <c r="P430" s="34">
        <f t="shared" si="70"/>
        <v>5.1597710924355571</v>
      </c>
      <c r="Q430" s="14">
        <v>1</v>
      </c>
      <c r="R430" s="15">
        <v>7.6754262788365099E-2</v>
      </c>
    </row>
    <row r="431" spans="1:19" x14ac:dyDescent="0.25">
      <c r="G431" s="6">
        <f t="shared" si="66"/>
        <v>514</v>
      </c>
      <c r="H431" s="6">
        <v>42</v>
      </c>
      <c r="I431" s="6">
        <v>1070</v>
      </c>
      <c r="J431" s="28">
        <v>1.0999999999999999E-2</v>
      </c>
      <c r="K431" s="28">
        <v>7.5999999999999998E-2</v>
      </c>
      <c r="L431" s="15">
        <f t="shared" si="67"/>
        <v>0.73431241655540724</v>
      </c>
      <c r="M431" s="15">
        <f t="shared" si="74"/>
        <v>4.6728971962616823</v>
      </c>
      <c r="N431" s="15">
        <f t="shared" si="69"/>
        <v>6.3636363636363633</v>
      </c>
      <c r="O431" s="27">
        <v>1.3014341354242549</v>
      </c>
      <c r="P431" s="34">
        <f t="shared" si="70"/>
        <v>3.590575250078532</v>
      </c>
      <c r="Q431" s="14">
        <v>0.1</v>
      </c>
      <c r="R431" s="15">
        <v>0</v>
      </c>
    </row>
    <row r="432" spans="1:19" x14ac:dyDescent="0.25">
      <c r="G432" s="6">
        <f t="shared" si="66"/>
        <v>515</v>
      </c>
      <c r="H432" s="6">
        <v>60</v>
      </c>
      <c r="I432" s="6">
        <v>1070</v>
      </c>
      <c r="J432" s="28">
        <v>5.0000000000000001E-3</v>
      </c>
      <c r="K432" s="28">
        <v>5.2999999999999999E-2</v>
      </c>
      <c r="L432" s="15">
        <f t="shared" si="67"/>
        <v>0.33377837116154874</v>
      </c>
      <c r="M432" s="15">
        <f t="shared" si="74"/>
        <v>2.8816199376947043</v>
      </c>
      <c r="N432" s="15">
        <f t="shared" si="69"/>
        <v>8.6333333333333346</v>
      </c>
      <c r="O432" s="27">
        <v>2.5236460922689283</v>
      </c>
      <c r="P432" s="34">
        <f t="shared" si="70"/>
        <v>1.1418478789567255</v>
      </c>
    </row>
    <row r="433" spans="1:19" x14ac:dyDescent="0.25">
      <c r="G433" s="6">
        <f t="shared" si="66"/>
        <v>516</v>
      </c>
      <c r="H433" s="6">
        <v>80</v>
      </c>
      <c r="I433" s="6">
        <v>1070</v>
      </c>
      <c r="J433" s="28">
        <v>5.0000000000000001E-3</v>
      </c>
      <c r="K433" s="28">
        <v>4.7E-2</v>
      </c>
      <c r="L433" s="15">
        <f t="shared" si="67"/>
        <v>0.33377837116154874</v>
      </c>
      <c r="M433" s="15">
        <f t="shared" si="74"/>
        <v>2.4143302180685358</v>
      </c>
      <c r="N433" s="15">
        <f t="shared" si="69"/>
        <v>7.2333333333333334</v>
      </c>
      <c r="O433" s="27">
        <v>2.6947062733708971</v>
      </c>
      <c r="P433" s="34">
        <f t="shared" si="70"/>
        <v>0.89595301793258908</v>
      </c>
    </row>
    <row r="434" spans="1:19" x14ac:dyDescent="0.25">
      <c r="G434" s="6">
        <f t="shared" si="66"/>
        <v>517</v>
      </c>
      <c r="H434" s="6">
        <v>100</v>
      </c>
      <c r="I434" s="6">
        <v>1070</v>
      </c>
      <c r="J434" s="28">
        <v>5.0000000000000001E-3</v>
      </c>
      <c r="K434" s="28">
        <v>6.0999999999999999E-2</v>
      </c>
      <c r="L434" s="15">
        <f t="shared" si="67"/>
        <v>0.33377837116154874</v>
      </c>
      <c r="M434" s="15">
        <f t="shared" si="74"/>
        <v>3.5046728971962615</v>
      </c>
      <c r="N434" s="15">
        <f t="shared" si="69"/>
        <v>10.5</v>
      </c>
      <c r="O434" s="27">
        <v>2.4426311198178059</v>
      </c>
      <c r="P434" s="34">
        <f t="shared" si="70"/>
        <v>1.4347941728744014</v>
      </c>
    </row>
    <row r="435" spans="1:19" x14ac:dyDescent="0.25">
      <c r="G435" s="6">
        <f t="shared" si="66"/>
        <v>518</v>
      </c>
      <c r="H435" s="6">
        <v>100</v>
      </c>
      <c r="I435" s="6" t="s">
        <v>22</v>
      </c>
      <c r="J435" s="28" t="s">
        <v>20</v>
      </c>
      <c r="K435" s="28">
        <v>1.6E-2</v>
      </c>
      <c r="L435" s="15"/>
      <c r="M435" s="15"/>
      <c r="N435" s="15"/>
      <c r="O435" s="27"/>
      <c r="P435" s="34"/>
    </row>
    <row r="436" spans="1:19" x14ac:dyDescent="0.25">
      <c r="A436" s="6">
        <v>64</v>
      </c>
      <c r="B436" s="6" t="s">
        <v>45</v>
      </c>
      <c r="C436" s="20">
        <v>43657</v>
      </c>
      <c r="D436" s="6">
        <v>1421</v>
      </c>
      <c r="E436" s="6">
        <v>40.316695000000003</v>
      </c>
      <c r="F436" s="6">
        <v>-70.890124999999998</v>
      </c>
      <c r="G436" s="6">
        <f t="shared" si="66"/>
        <v>519</v>
      </c>
      <c r="H436" s="6">
        <v>0</v>
      </c>
      <c r="I436" s="6">
        <v>1070</v>
      </c>
      <c r="J436" s="28">
        <v>0.02</v>
      </c>
      <c r="K436" s="28">
        <v>0.13200000000000001</v>
      </c>
      <c r="L436" s="15">
        <f t="shared" si="67"/>
        <v>1.3351134846461949</v>
      </c>
      <c r="M436" s="15">
        <f>1000*(K436-K$446)*1000/(12*I436)</f>
        <v>8.8006230529595015</v>
      </c>
      <c r="N436" s="15">
        <f t="shared" si="69"/>
        <v>6.5916666666666668</v>
      </c>
      <c r="O436" s="27">
        <v>0.91788081807629407</v>
      </c>
      <c r="P436" s="34">
        <f t="shared" si="70"/>
        <v>9.5879801382100514</v>
      </c>
      <c r="Q436" s="14">
        <v>100</v>
      </c>
      <c r="R436" s="15">
        <v>0.48747894701634453</v>
      </c>
      <c r="S436" s="15">
        <v>452.25317759457175</v>
      </c>
    </row>
    <row r="437" spans="1:19" x14ac:dyDescent="0.25">
      <c r="G437" s="6">
        <f t="shared" si="66"/>
        <v>520</v>
      </c>
      <c r="H437" s="6">
        <v>5</v>
      </c>
      <c r="I437" s="6">
        <v>1070</v>
      </c>
      <c r="J437" s="28">
        <v>2.5000000000000001E-2</v>
      </c>
      <c r="K437" s="28">
        <v>0.17199999999999999</v>
      </c>
      <c r="L437" s="15">
        <f t="shared" si="67"/>
        <v>1.6688918558077437</v>
      </c>
      <c r="M437" s="15">
        <f t="shared" ref="M437:M445" si="75">1000*(K437-K$446)*1000/(12*I437)</f>
        <v>11.915887850467289</v>
      </c>
      <c r="N437" s="15">
        <f t="shared" si="69"/>
        <v>7.14</v>
      </c>
      <c r="O437" s="27">
        <v>1.5029570704455757</v>
      </c>
      <c r="P437" s="34">
        <f t="shared" si="70"/>
        <v>7.928295548012315</v>
      </c>
      <c r="Q437" s="14">
        <v>50</v>
      </c>
      <c r="R437" s="15">
        <v>0.4417200723825333</v>
      </c>
    </row>
    <row r="438" spans="1:19" x14ac:dyDescent="0.25">
      <c r="G438" s="6">
        <f t="shared" si="66"/>
        <v>521</v>
      </c>
      <c r="H438" s="6">
        <v>10</v>
      </c>
      <c r="I438" s="6">
        <v>1070</v>
      </c>
      <c r="J438" s="28">
        <v>3.7999999999999999E-2</v>
      </c>
      <c r="K438" s="28">
        <v>0.433</v>
      </c>
      <c r="L438" s="15">
        <f t="shared" si="67"/>
        <v>2.5367156208277706</v>
      </c>
      <c r="M438" s="15">
        <f t="shared" si="75"/>
        <v>32.242990654205606</v>
      </c>
      <c r="N438" s="15">
        <f t="shared" si="69"/>
        <v>12.710526315789473</v>
      </c>
      <c r="O438" s="27">
        <v>1.7995729831339355</v>
      </c>
      <c r="P438" s="34">
        <f t="shared" si="70"/>
        <v>17.917023069581102</v>
      </c>
      <c r="Q438" s="14">
        <v>25</v>
      </c>
      <c r="R438" s="15">
        <v>0.66631638365857904</v>
      </c>
    </row>
    <row r="439" spans="1:19" x14ac:dyDescent="0.25">
      <c r="G439" s="6">
        <f t="shared" si="66"/>
        <v>522</v>
      </c>
      <c r="H439" s="6">
        <v>14</v>
      </c>
      <c r="I439" s="6">
        <v>1070</v>
      </c>
      <c r="J439" s="28">
        <v>4.1000000000000002E-2</v>
      </c>
      <c r="K439" s="28">
        <v>0.307</v>
      </c>
      <c r="L439" s="15">
        <f t="shared" si="67"/>
        <v>2.7369826435246996</v>
      </c>
      <c r="M439" s="15">
        <f t="shared" si="75"/>
        <v>22.429906542056074</v>
      </c>
      <c r="N439" s="15">
        <f t="shared" si="69"/>
        <v>8.1951219512195124</v>
      </c>
      <c r="O439" s="27"/>
      <c r="P439" s="34"/>
      <c r="Q439" s="14">
        <v>15</v>
      </c>
      <c r="R439" s="15">
        <v>0.88134111381856151</v>
      </c>
    </row>
    <row r="440" spans="1:19" x14ac:dyDescent="0.25">
      <c r="G440" s="6">
        <f t="shared" si="66"/>
        <v>523</v>
      </c>
      <c r="H440" s="6">
        <v>21</v>
      </c>
      <c r="I440" s="6">
        <v>1070</v>
      </c>
      <c r="J440" s="28">
        <v>6.9000000000000006E-2</v>
      </c>
      <c r="K440" s="28">
        <v>0.36299999999999999</v>
      </c>
      <c r="L440" s="15">
        <f t="shared" si="67"/>
        <v>4.6061415220293727</v>
      </c>
      <c r="M440" s="15">
        <f t="shared" si="75"/>
        <v>26.791277258566979</v>
      </c>
      <c r="N440" s="15">
        <f t="shared" si="69"/>
        <v>5.8164251207729469</v>
      </c>
      <c r="O440" s="27">
        <v>2.3723869042562744</v>
      </c>
      <c r="P440" s="34">
        <f t="shared" si="70"/>
        <v>11.292962884975056</v>
      </c>
      <c r="Q440" s="14">
        <v>5</v>
      </c>
      <c r="R440" s="15">
        <v>0.62164900511695054</v>
      </c>
    </row>
    <row r="441" spans="1:19" x14ac:dyDescent="0.25">
      <c r="G441" s="6">
        <f t="shared" si="66"/>
        <v>524</v>
      </c>
      <c r="H441" s="6">
        <v>32</v>
      </c>
      <c r="I441" s="6">
        <v>1070</v>
      </c>
      <c r="J441" s="28">
        <v>2.5999999999999999E-2</v>
      </c>
      <c r="K441" s="28">
        <v>0.15</v>
      </c>
      <c r="L441" s="15">
        <f t="shared" si="67"/>
        <v>1.7356475300400533</v>
      </c>
      <c r="M441" s="15">
        <f t="shared" si="75"/>
        <v>10.202492211838006</v>
      </c>
      <c r="N441" s="15">
        <f t="shared" si="69"/>
        <v>5.8782051282051286</v>
      </c>
      <c r="O441" s="27">
        <v>1.4872749305173976</v>
      </c>
      <c r="P441" s="34">
        <f t="shared" si="70"/>
        <v>6.8598562394168328</v>
      </c>
      <c r="Q441" s="14">
        <v>1</v>
      </c>
      <c r="R441" s="15">
        <v>0.14113884084300296</v>
      </c>
    </row>
    <row r="442" spans="1:19" x14ac:dyDescent="0.25">
      <c r="G442" s="6">
        <f t="shared" si="66"/>
        <v>525</v>
      </c>
      <c r="H442" s="6">
        <v>49</v>
      </c>
      <c r="I442" s="6">
        <v>1070</v>
      </c>
      <c r="J442" s="28">
        <v>6.0000000000000001E-3</v>
      </c>
      <c r="K442" s="28">
        <v>6.2E-2</v>
      </c>
      <c r="L442" s="15">
        <f t="shared" si="67"/>
        <v>0.40053404539385845</v>
      </c>
      <c r="M442" s="15">
        <f t="shared" si="75"/>
        <v>3.3489096573208723</v>
      </c>
      <c r="N442" s="15">
        <f t="shared" si="69"/>
        <v>8.3611111111111125</v>
      </c>
      <c r="O442" s="27">
        <v>1.3533851959772751</v>
      </c>
      <c r="P442" s="34">
        <f t="shared" si="70"/>
        <v>2.4744689592253413</v>
      </c>
      <c r="Q442" s="14">
        <v>0.1</v>
      </c>
      <c r="R442" s="15">
        <v>0</v>
      </c>
    </row>
    <row r="443" spans="1:19" x14ac:dyDescent="0.25">
      <c r="G443" s="6">
        <f t="shared" si="66"/>
        <v>526</v>
      </c>
      <c r="H443" s="6">
        <v>60</v>
      </c>
      <c r="I443" s="6">
        <v>1070</v>
      </c>
      <c r="J443" s="28">
        <v>5.0000000000000001E-3</v>
      </c>
      <c r="K443" s="28">
        <v>5.5E-2</v>
      </c>
      <c r="L443" s="15">
        <f t="shared" si="67"/>
        <v>0.33377837116154874</v>
      </c>
      <c r="M443" s="15">
        <f t="shared" si="75"/>
        <v>2.8037383177570101</v>
      </c>
      <c r="N443" s="15">
        <f t="shared" si="69"/>
        <v>8.4000000000000021</v>
      </c>
      <c r="O443" s="27">
        <v>1.6428985601847967</v>
      </c>
      <c r="P443" s="34">
        <f t="shared" si="70"/>
        <v>1.7065803000287734</v>
      </c>
    </row>
    <row r="444" spans="1:19" x14ac:dyDescent="0.25">
      <c r="G444" s="6">
        <f t="shared" ref="G444:G506" si="76">G443+1</f>
        <v>527</v>
      </c>
      <c r="H444" s="6">
        <v>80</v>
      </c>
      <c r="I444" s="6">
        <v>1070</v>
      </c>
      <c r="J444" s="28">
        <v>7.0000000000000001E-3</v>
      </c>
      <c r="K444" s="28">
        <v>5.3999999999999999E-2</v>
      </c>
      <c r="L444" s="15">
        <f t="shared" si="67"/>
        <v>0.46728971962616822</v>
      </c>
      <c r="M444" s="15">
        <f t="shared" si="75"/>
        <v>2.7258566978193146</v>
      </c>
      <c r="N444" s="15">
        <f t="shared" si="69"/>
        <v>5.833333333333333</v>
      </c>
      <c r="O444" s="27">
        <v>3.790470188590505</v>
      </c>
      <c r="P444" s="34">
        <f t="shared" si="70"/>
        <v>0.71913418710540777</v>
      </c>
    </row>
    <row r="445" spans="1:19" x14ac:dyDescent="0.25">
      <c r="G445" s="6">
        <f t="shared" si="76"/>
        <v>528</v>
      </c>
      <c r="H445" s="6">
        <v>95</v>
      </c>
      <c r="I445" s="6">
        <v>1070</v>
      </c>
      <c r="J445" s="28">
        <v>8.9999999999999993E-3</v>
      </c>
      <c r="K445" s="28">
        <v>7.2999999999999995E-2</v>
      </c>
      <c r="L445" s="15">
        <f t="shared" si="67"/>
        <v>0.6008010680907877</v>
      </c>
      <c r="M445" s="15">
        <f t="shared" si="75"/>
        <v>4.2056074766355138</v>
      </c>
      <c r="N445" s="15">
        <f t="shared" si="69"/>
        <v>7</v>
      </c>
      <c r="O445" s="27">
        <v>4.6296208929396991</v>
      </c>
      <c r="P445" s="34">
        <f t="shared" si="70"/>
        <v>0.90841292924204275</v>
      </c>
    </row>
    <row r="446" spans="1:19" x14ac:dyDescent="0.25">
      <c r="G446" s="6">
        <f t="shared" si="76"/>
        <v>529</v>
      </c>
      <c r="H446" s="6">
        <v>95</v>
      </c>
      <c r="I446" s="6" t="s">
        <v>22</v>
      </c>
      <c r="J446" s="28" t="s">
        <v>20</v>
      </c>
      <c r="K446" s="28">
        <v>1.9E-2</v>
      </c>
      <c r="L446" s="15"/>
      <c r="M446" s="15"/>
      <c r="N446" s="15"/>
      <c r="O446" s="27"/>
      <c r="P446" s="34"/>
    </row>
    <row r="447" spans="1:19" x14ac:dyDescent="0.25">
      <c r="A447" s="6">
        <v>65</v>
      </c>
      <c r="B447" s="6" t="s">
        <v>44</v>
      </c>
      <c r="C447" s="20">
        <v>43657</v>
      </c>
      <c r="D447" s="6">
        <v>1853</v>
      </c>
      <c r="E447" s="6">
        <v>39.617995999999998</v>
      </c>
      <c r="F447" s="6">
        <v>-70.829577</v>
      </c>
      <c r="G447" s="6">
        <f t="shared" si="76"/>
        <v>530</v>
      </c>
      <c r="H447" s="6">
        <v>0</v>
      </c>
      <c r="I447" s="6">
        <v>1070</v>
      </c>
      <c r="J447" s="28">
        <v>0.01</v>
      </c>
      <c r="K447" s="28">
        <v>8.1000000000000003E-2</v>
      </c>
      <c r="L447" s="15">
        <f t="shared" si="67"/>
        <v>0.66755674232309747</v>
      </c>
      <c r="M447" s="15">
        <f>1000*(K447-K$455)*1000/(12*I447)</f>
        <v>4.9844236760124607</v>
      </c>
      <c r="N447" s="15">
        <f t="shared" si="69"/>
        <v>7.4666666666666659</v>
      </c>
      <c r="O447" s="27">
        <v>0.99089321914327044</v>
      </c>
      <c r="P447" s="34">
        <f t="shared" si="70"/>
        <v>5.0302329047341852</v>
      </c>
    </row>
    <row r="448" spans="1:19" x14ac:dyDescent="0.25">
      <c r="G448" s="6">
        <f t="shared" si="76"/>
        <v>531</v>
      </c>
      <c r="H448" s="6">
        <v>10</v>
      </c>
      <c r="I448" s="6">
        <v>1070</v>
      </c>
      <c r="J448" s="28">
        <v>2.1000000000000001E-2</v>
      </c>
      <c r="K448" s="28">
        <v>0.123</v>
      </c>
      <c r="L448" s="15">
        <f t="shared" si="67"/>
        <v>1.4018691588785046</v>
      </c>
      <c r="M448" s="15">
        <f t="shared" ref="M448:M454" si="77">1000*(K448-K$455)*1000/(12*I448)</f>
        <v>8.2554517133956384</v>
      </c>
      <c r="N448" s="15">
        <f t="shared" si="69"/>
        <v>5.8888888888888893</v>
      </c>
      <c r="O448" s="27">
        <v>0.94517544917770102</v>
      </c>
      <c r="P448" s="34">
        <f t="shared" si="70"/>
        <v>8.7343061233529173</v>
      </c>
    </row>
    <row r="449" spans="1:16" x14ac:dyDescent="0.25">
      <c r="G449" s="6">
        <f t="shared" si="76"/>
        <v>532</v>
      </c>
      <c r="H449" s="6">
        <v>20</v>
      </c>
      <c r="I449" s="6">
        <v>1070</v>
      </c>
      <c r="J449" s="28">
        <v>3.6999999999999998E-2</v>
      </c>
      <c r="K449" s="28">
        <v>0.20200000000000001</v>
      </c>
      <c r="L449" s="15">
        <f t="shared" si="67"/>
        <v>2.4699599465954605</v>
      </c>
      <c r="M449" s="15">
        <f t="shared" si="77"/>
        <v>14.40809968847352</v>
      </c>
      <c r="N449" s="15">
        <f t="shared" si="69"/>
        <v>5.8333333333333339</v>
      </c>
      <c r="O449" s="27">
        <v>0.9951626288596046</v>
      </c>
      <c r="P449" s="34">
        <f t="shared" si="70"/>
        <v>14.478135804782299</v>
      </c>
    </row>
    <row r="450" spans="1:16" x14ac:dyDescent="0.25">
      <c r="G450" s="21">
        <v>533</v>
      </c>
      <c r="H450" s="6">
        <v>30</v>
      </c>
      <c r="I450" s="6">
        <v>1070</v>
      </c>
      <c r="J450" s="28">
        <v>0.04</v>
      </c>
      <c r="K450" s="28">
        <v>0.22</v>
      </c>
      <c r="L450" s="15">
        <f t="shared" si="67"/>
        <v>2.6702269692923899</v>
      </c>
      <c r="M450" s="15">
        <f t="shared" si="77"/>
        <v>15.809968847352025</v>
      </c>
      <c r="N450" s="15">
        <f t="shared" si="69"/>
        <v>5.9208333333333334</v>
      </c>
      <c r="O450" s="27"/>
      <c r="P450" s="34"/>
    </row>
    <row r="451" spans="1:16" x14ac:dyDescent="0.25">
      <c r="G451" s="6">
        <v>534</v>
      </c>
      <c r="H451" s="6">
        <v>40</v>
      </c>
      <c r="I451" s="6">
        <v>1070</v>
      </c>
      <c r="J451" s="28">
        <v>1.4999999999999999E-2</v>
      </c>
      <c r="K451" s="28">
        <v>0.09</v>
      </c>
      <c r="L451" s="15">
        <f t="shared" si="67"/>
        <v>1.0013351134846462</v>
      </c>
      <c r="M451" s="15">
        <f t="shared" si="77"/>
        <v>5.685358255451713</v>
      </c>
      <c r="N451" s="15">
        <f t="shared" si="69"/>
        <v>5.6777777777777771</v>
      </c>
      <c r="O451" s="27">
        <v>1.2597633122700809</v>
      </c>
      <c r="P451" s="34">
        <f t="shared" si="70"/>
        <v>4.5130368538886518</v>
      </c>
    </row>
    <row r="452" spans="1:16" x14ac:dyDescent="0.25">
      <c r="G452" s="6">
        <f t="shared" si="76"/>
        <v>535</v>
      </c>
      <c r="H452" s="6">
        <v>60</v>
      </c>
      <c r="I452" s="6">
        <v>1070</v>
      </c>
      <c r="J452" s="28">
        <v>5.0000000000000001E-3</v>
      </c>
      <c r="K452" s="28">
        <v>6.4000000000000001E-2</v>
      </c>
      <c r="L452" s="15">
        <f t="shared" si="67"/>
        <v>0.33377837116154874</v>
      </c>
      <c r="M452" s="15">
        <f t="shared" si="77"/>
        <v>3.6604361370716512</v>
      </c>
      <c r="N452" s="15">
        <f t="shared" si="69"/>
        <v>10.966666666666667</v>
      </c>
      <c r="O452" s="27">
        <v>1.7236714763741094</v>
      </c>
      <c r="P452" s="34">
        <f t="shared" si="70"/>
        <v>2.1236274935474899</v>
      </c>
    </row>
    <row r="453" spans="1:16" x14ac:dyDescent="0.25">
      <c r="G453" s="6">
        <f t="shared" si="76"/>
        <v>536</v>
      </c>
      <c r="H453" s="6">
        <v>80</v>
      </c>
      <c r="I453" s="6">
        <v>1070</v>
      </c>
      <c r="J453" s="28">
        <v>1E-3</v>
      </c>
      <c r="K453" s="28">
        <v>5.1999999999999998E-2</v>
      </c>
      <c r="L453" s="15">
        <f t="shared" ref="L453:L515" si="78">1000*J453*1000/(14*I453)</f>
        <v>6.6755674232309742E-2</v>
      </c>
      <c r="M453" s="15">
        <f t="shared" si="77"/>
        <v>2.7258566978193142</v>
      </c>
      <c r="N453" s="15">
        <f t="shared" ref="N453:N515" si="79">M453/L453</f>
        <v>40.833333333333329</v>
      </c>
      <c r="O453" s="27">
        <v>0.71893188398791363</v>
      </c>
      <c r="P453" s="34">
        <f t="shared" si="70"/>
        <v>3.7915368041531181</v>
      </c>
    </row>
    <row r="454" spans="1:16" x14ac:dyDescent="0.25">
      <c r="G454" s="6">
        <f t="shared" si="76"/>
        <v>537</v>
      </c>
      <c r="H454" s="6">
        <v>100</v>
      </c>
      <c r="I454" s="6">
        <v>1070</v>
      </c>
      <c r="J454" s="28" t="s">
        <v>20</v>
      </c>
      <c r="K454" s="28">
        <v>3.5000000000000003E-2</v>
      </c>
      <c r="L454" s="15"/>
      <c r="M454" s="15">
        <f t="shared" si="77"/>
        <v>1.4018691588785051</v>
      </c>
      <c r="N454" s="15"/>
      <c r="O454" s="27"/>
      <c r="P454" s="34"/>
    </row>
    <row r="455" spans="1:16" x14ac:dyDescent="0.25">
      <c r="G455" s="6">
        <f t="shared" si="76"/>
        <v>538</v>
      </c>
      <c r="H455" s="6">
        <v>100</v>
      </c>
      <c r="I455" s="6" t="s">
        <v>22</v>
      </c>
      <c r="J455" s="28" t="s">
        <v>20</v>
      </c>
      <c r="K455" s="28">
        <v>1.7000000000000001E-2</v>
      </c>
      <c r="L455" s="15"/>
      <c r="M455" s="15"/>
      <c r="N455" s="15"/>
      <c r="O455" s="27"/>
      <c r="P455" s="34"/>
    </row>
    <row r="456" spans="1:16" x14ac:dyDescent="0.25">
      <c r="A456" s="6">
        <v>66</v>
      </c>
      <c r="B456" s="6" t="s">
        <v>43</v>
      </c>
      <c r="C456" s="20">
        <v>43657</v>
      </c>
      <c r="D456" s="6">
        <v>2018</v>
      </c>
      <c r="E456" s="6">
        <v>39.685229</v>
      </c>
      <c r="F456" s="6">
        <v>-70.830385000000007</v>
      </c>
      <c r="G456" s="6">
        <v>540</v>
      </c>
      <c r="H456" s="6">
        <v>0</v>
      </c>
      <c r="I456" s="6">
        <v>1070</v>
      </c>
      <c r="J456" s="28">
        <v>5.0000000000000001E-3</v>
      </c>
      <c r="K456" s="28">
        <v>7.0999999999999994E-2</v>
      </c>
      <c r="L456" s="15">
        <f t="shared" si="78"/>
        <v>0.33377837116154874</v>
      </c>
      <c r="M456" s="15">
        <f>1000*(K456-K$455)*1000/(12*I456)</f>
        <v>4.2056074766355138</v>
      </c>
      <c r="N456" s="15">
        <f t="shared" si="79"/>
        <v>12.6</v>
      </c>
      <c r="O456" s="27">
        <v>0.67742865359147808</v>
      </c>
      <c r="P456" s="34">
        <f t="shared" ref="P456:P512" si="80">M456/O456</f>
        <v>6.2081924854210504</v>
      </c>
    </row>
    <row r="457" spans="1:16" x14ac:dyDescent="0.25">
      <c r="G457" s="6">
        <f t="shared" si="76"/>
        <v>541</v>
      </c>
      <c r="H457" s="6">
        <v>10</v>
      </c>
      <c r="I457" s="6">
        <v>1070</v>
      </c>
      <c r="J457" s="28">
        <v>0.01</v>
      </c>
      <c r="K457" s="28">
        <v>0.08</v>
      </c>
      <c r="L457" s="15">
        <f t="shared" si="78"/>
        <v>0.66755674232309747</v>
      </c>
      <c r="M457" s="15">
        <f t="shared" ref="M457:M463" si="81">1000*(K457-K$455)*1000/(12*I457)</f>
        <v>4.9065420560747661</v>
      </c>
      <c r="N457" s="15">
        <f t="shared" si="79"/>
        <v>7.35</v>
      </c>
      <c r="O457" s="27">
        <v>0.71893188398791363</v>
      </c>
      <c r="P457" s="34">
        <f t="shared" si="80"/>
        <v>6.8247662474756128</v>
      </c>
    </row>
    <row r="458" spans="1:16" x14ac:dyDescent="0.25">
      <c r="G458" s="6">
        <f t="shared" si="76"/>
        <v>542</v>
      </c>
      <c r="H458" s="6">
        <v>20</v>
      </c>
      <c r="I458" s="6">
        <v>1070</v>
      </c>
      <c r="J458" s="28">
        <v>3.4000000000000002E-2</v>
      </c>
      <c r="K458" s="28">
        <v>0.20899999999999999</v>
      </c>
      <c r="L458" s="15">
        <f t="shared" si="78"/>
        <v>2.2696929238985315</v>
      </c>
      <c r="M458" s="15">
        <f t="shared" si="81"/>
        <v>14.953271028037383</v>
      </c>
      <c r="N458" s="15">
        <f t="shared" si="79"/>
        <v>6.5882352941176467</v>
      </c>
      <c r="O458" s="27">
        <v>0.72130136370319797</v>
      </c>
      <c r="P458" s="34">
        <f t="shared" si="80"/>
        <v>20.730961814998558</v>
      </c>
    </row>
    <row r="459" spans="1:16" x14ac:dyDescent="0.25">
      <c r="G459" s="6">
        <f t="shared" si="76"/>
        <v>543</v>
      </c>
      <c r="H459" s="6">
        <v>30</v>
      </c>
      <c r="I459" s="6">
        <v>1070</v>
      </c>
      <c r="J459" s="28">
        <v>3.9E-2</v>
      </c>
      <c r="K459" s="28">
        <v>0.22800000000000001</v>
      </c>
      <c r="L459" s="15">
        <f t="shared" si="78"/>
        <v>2.6034712950600802</v>
      </c>
      <c r="M459" s="15">
        <f t="shared" si="81"/>
        <v>16.433021806853585</v>
      </c>
      <c r="N459" s="15">
        <f t="shared" si="79"/>
        <v>6.3119658119658126</v>
      </c>
      <c r="O459" s="27"/>
      <c r="P459" s="34"/>
    </row>
    <row r="460" spans="1:16" x14ac:dyDescent="0.25">
      <c r="G460" s="6">
        <f t="shared" si="76"/>
        <v>544</v>
      </c>
      <c r="H460" s="6">
        <v>40</v>
      </c>
      <c r="I460" s="6">
        <v>1070</v>
      </c>
      <c r="J460" s="28">
        <v>1.2E-2</v>
      </c>
      <c r="K460" s="28">
        <v>5.8000000000000003E-2</v>
      </c>
      <c r="L460" s="15">
        <f t="shared" si="78"/>
        <v>0.8010680907877169</v>
      </c>
      <c r="M460" s="15">
        <f t="shared" si="81"/>
        <v>3.1931464174454827</v>
      </c>
      <c r="N460" s="15">
        <f t="shared" si="79"/>
        <v>3.9861111111111112</v>
      </c>
      <c r="O460" s="27">
        <v>0.75394035204087961</v>
      </c>
      <c r="P460" s="34">
        <f t="shared" si="80"/>
        <v>4.2352772454767695</v>
      </c>
    </row>
    <row r="461" spans="1:16" x14ac:dyDescent="0.25">
      <c r="G461" s="6">
        <f t="shared" si="76"/>
        <v>545</v>
      </c>
      <c r="H461" s="6">
        <v>60</v>
      </c>
      <c r="I461" s="6">
        <v>1070</v>
      </c>
      <c r="J461" s="28">
        <v>2E-3</v>
      </c>
      <c r="K461" s="28">
        <v>4.4999999999999998E-2</v>
      </c>
      <c r="L461" s="15">
        <f t="shared" si="78"/>
        <v>0.13351134846461948</v>
      </c>
      <c r="M461" s="15">
        <f t="shared" si="81"/>
        <v>2.1806853582554515</v>
      </c>
      <c r="N461" s="15">
        <f t="shared" si="79"/>
        <v>16.333333333333332</v>
      </c>
      <c r="O461" s="27">
        <v>0.88050928257208805</v>
      </c>
      <c r="P461" s="34">
        <f t="shared" si="80"/>
        <v>2.4766182497081362</v>
      </c>
    </row>
    <row r="462" spans="1:16" x14ac:dyDescent="0.25">
      <c r="G462" s="6">
        <f t="shared" si="76"/>
        <v>546</v>
      </c>
      <c r="H462" s="6">
        <v>80</v>
      </c>
      <c r="I462" s="6">
        <v>1070</v>
      </c>
      <c r="J462" s="28">
        <v>2E-3</v>
      </c>
      <c r="K462" s="28">
        <v>0.05</v>
      </c>
      <c r="L462" s="15">
        <f t="shared" si="78"/>
        <v>0.13351134846461948</v>
      </c>
      <c r="M462" s="15">
        <f t="shared" si="81"/>
        <v>2.5700934579439254</v>
      </c>
      <c r="N462" s="15">
        <f t="shared" si="79"/>
        <v>19.250000000000004</v>
      </c>
      <c r="O462" s="27">
        <v>0.42135337946889023</v>
      </c>
      <c r="P462" s="34">
        <f t="shared" si="80"/>
        <v>6.0996151524487372</v>
      </c>
    </row>
    <row r="463" spans="1:16" x14ac:dyDescent="0.25">
      <c r="G463" s="6">
        <f t="shared" si="76"/>
        <v>547</v>
      </c>
      <c r="H463" s="6">
        <v>100</v>
      </c>
      <c r="I463" s="6">
        <v>1070</v>
      </c>
      <c r="J463" s="29" t="s">
        <v>20</v>
      </c>
      <c r="K463" s="29">
        <v>3.9E-2</v>
      </c>
      <c r="L463" s="15"/>
      <c r="M463" s="15">
        <f t="shared" si="81"/>
        <v>1.7133956386292835</v>
      </c>
      <c r="N463" s="15"/>
      <c r="O463" s="27">
        <v>0.62052939332959955</v>
      </c>
      <c r="P463" s="34">
        <f t="shared" si="80"/>
        <v>2.7611836877470823</v>
      </c>
    </row>
    <row r="464" spans="1:16" x14ac:dyDescent="0.25">
      <c r="G464" s="6">
        <f t="shared" si="76"/>
        <v>548</v>
      </c>
      <c r="H464" s="6">
        <v>100</v>
      </c>
      <c r="I464" s="6" t="s">
        <v>22</v>
      </c>
      <c r="J464" s="21" t="s">
        <v>20</v>
      </c>
      <c r="K464" s="21" t="s">
        <v>20</v>
      </c>
      <c r="L464" s="15"/>
      <c r="M464" s="15"/>
      <c r="N464" s="15"/>
      <c r="O464" s="27"/>
      <c r="P464" s="34"/>
    </row>
    <row r="465" spans="1:16" x14ac:dyDescent="0.25">
      <c r="A465" s="6">
        <v>67</v>
      </c>
      <c r="B465" s="6" t="s">
        <v>42</v>
      </c>
      <c r="C465" s="20">
        <v>43657</v>
      </c>
      <c r="D465" s="6">
        <v>2243</v>
      </c>
      <c r="E465" s="6">
        <v>39.750247000000002</v>
      </c>
      <c r="F465" s="6">
        <v>-70.831447999999995</v>
      </c>
      <c r="G465" s="6">
        <f t="shared" si="76"/>
        <v>549</v>
      </c>
      <c r="H465" s="6">
        <v>0</v>
      </c>
      <c r="I465" s="6">
        <v>1070</v>
      </c>
      <c r="J465" s="6">
        <v>6.0000000000000001E-3</v>
      </c>
      <c r="K465" s="8">
        <v>7.6999999999999999E-2</v>
      </c>
      <c r="L465" s="15">
        <f t="shared" si="78"/>
        <v>0.40053404539385845</v>
      </c>
      <c r="M465" s="15">
        <f>1000*(K465-K$472)*1000/(12*I465)</f>
        <v>3.9719626168224305</v>
      </c>
      <c r="N465" s="15">
        <f t="shared" si="79"/>
        <v>9.9166666666666679</v>
      </c>
      <c r="O465" s="27">
        <v>0.6048815368349566</v>
      </c>
      <c r="P465" s="34">
        <f t="shared" si="80"/>
        <v>6.566513234319781</v>
      </c>
    </row>
    <row r="466" spans="1:16" x14ac:dyDescent="0.25">
      <c r="G466" s="6">
        <f t="shared" si="76"/>
        <v>550</v>
      </c>
      <c r="H466" s="6">
        <v>10</v>
      </c>
      <c r="I466" s="6">
        <v>1070</v>
      </c>
      <c r="J466" s="6">
        <v>1.2999999999999999E-2</v>
      </c>
      <c r="K466" s="6">
        <v>9.8000000000000004E-2</v>
      </c>
      <c r="L466" s="15">
        <f t="shared" si="78"/>
        <v>0.86782376502002667</v>
      </c>
      <c r="M466" s="15">
        <f t="shared" ref="M466:M471" si="82">1000*(K466-K$472)*1000/(12*I466)</f>
        <v>5.6074766355140202</v>
      </c>
      <c r="N466" s="15">
        <f t="shared" si="79"/>
        <v>6.4615384615384635</v>
      </c>
      <c r="O466" s="27">
        <v>0.72518035167483053</v>
      </c>
      <c r="P466" s="34">
        <f t="shared" si="80"/>
        <v>7.7325269811342077</v>
      </c>
    </row>
    <row r="467" spans="1:16" x14ac:dyDescent="0.25">
      <c r="G467" s="6">
        <f t="shared" si="76"/>
        <v>551</v>
      </c>
      <c r="H467" s="6">
        <v>25</v>
      </c>
      <c r="I467" s="6">
        <v>1070</v>
      </c>
      <c r="J467" s="6">
        <v>2.5999999999999999E-2</v>
      </c>
      <c r="K467" s="6">
        <v>0.185</v>
      </c>
      <c r="L467" s="15">
        <f t="shared" si="78"/>
        <v>1.7356475300400533</v>
      </c>
      <c r="M467" s="15">
        <f t="shared" si="82"/>
        <v>12.383177570093459</v>
      </c>
      <c r="N467" s="15">
        <f t="shared" si="79"/>
        <v>7.134615384615385</v>
      </c>
      <c r="O467" s="27"/>
      <c r="P467" s="34"/>
    </row>
    <row r="468" spans="1:16" x14ac:dyDescent="0.25">
      <c r="G468" s="6">
        <f t="shared" si="76"/>
        <v>552</v>
      </c>
      <c r="H468" s="6">
        <v>37</v>
      </c>
      <c r="I468" s="6">
        <v>1070</v>
      </c>
      <c r="J468" s="6">
        <v>2.5999999999999999E-2</v>
      </c>
      <c r="K468" s="6">
        <v>0.16400000000000001</v>
      </c>
      <c r="L468" s="15">
        <f t="shared" si="78"/>
        <v>1.7356475300400533</v>
      </c>
      <c r="M468" s="15">
        <f t="shared" si="82"/>
        <v>10.747663551401869</v>
      </c>
      <c r="N468" s="15">
        <f t="shared" si="79"/>
        <v>6.1923076923076925</v>
      </c>
      <c r="O468" s="27"/>
      <c r="P468" s="34"/>
    </row>
    <row r="469" spans="1:16" x14ac:dyDescent="0.25">
      <c r="G469" s="6">
        <f t="shared" si="76"/>
        <v>553</v>
      </c>
      <c r="H469" s="6">
        <v>60</v>
      </c>
      <c r="I469" s="6">
        <v>1070</v>
      </c>
      <c r="J469" s="21">
        <v>5.0000000000000001E-3</v>
      </c>
      <c r="K469" s="21">
        <v>4.8000000000000001E-2</v>
      </c>
      <c r="L469" s="15">
        <f t="shared" si="78"/>
        <v>0.33377837116154874</v>
      </c>
      <c r="M469" s="15">
        <f t="shared" si="82"/>
        <v>1.7133956386292837</v>
      </c>
      <c r="N469" s="15">
        <f t="shared" si="79"/>
        <v>5.1333333333333337</v>
      </c>
      <c r="O469" s="27"/>
      <c r="P469" s="34"/>
    </row>
    <row r="470" spans="1:16" x14ac:dyDescent="0.25">
      <c r="G470" s="6">
        <f t="shared" si="76"/>
        <v>554</v>
      </c>
      <c r="H470" s="6">
        <v>80</v>
      </c>
      <c r="I470" s="6">
        <v>1070</v>
      </c>
      <c r="J470" s="6" t="s">
        <v>20</v>
      </c>
      <c r="K470" s="6">
        <v>3.6999999999999998E-2</v>
      </c>
      <c r="L470" s="15"/>
      <c r="M470" s="15">
        <f t="shared" si="82"/>
        <v>0.85669781931464173</v>
      </c>
      <c r="N470" s="15"/>
      <c r="O470" s="27">
        <v>0.56109663000342014</v>
      </c>
      <c r="P470" s="34">
        <f t="shared" si="80"/>
        <v>1.5268275970743574</v>
      </c>
    </row>
    <row r="471" spans="1:16" x14ac:dyDescent="0.25">
      <c r="G471" s="6">
        <f t="shared" si="76"/>
        <v>555</v>
      </c>
      <c r="H471" s="6">
        <v>100</v>
      </c>
      <c r="I471" s="6">
        <v>1070</v>
      </c>
      <c r="J471" s="6">
        <v>1.2E-2</v>
      </c>
      <c r="K471" s="6">
        <v>7.9000000000000001E-2</v>
      </c>
      <c r="L471" s="15">
        <f t="shared" si="78"/>
        <v>0.8010680907877169</v>
      </c>
      <c r="M471" s="15">
        <f t="shared" si="82"/>
        <v>4.1277258566978201</v>
      </c>
      <c r="N471" s="15">
        <f t="shared" si="79"/>
        <v>5.1527777777777795</v>
      </c>
      <c r="O471" s="27"/>
      <c r="P471" s="34"/>
    </row>
    <row r="472" spans="1:16" x14ac:dyDescent="0.25">
      <c r="G472" s="6">
        <f t="shared" si="76"/>
        <v>556</v>
      </c>
      <c r="H472" s="6">
        <v>100</v>
      </c>
      <c r="I472" s="6" t="s">
        <v>22</v>
      </c>
      <c r="J472" s="6" t="s">
        <v>20</v>
      </c>
      <c r="K472" s="6">
        <v>2.5999999999999999E-2</v>
      </c>
      <c r="L472" s="15"/>
      <c r="M472" s="15"/>
      <c r="N472" s="15"/>
      <c r="O472" s="27"/>
      <c r="P472" s="34"/>
    </row>
    <row r="473" spans="1:16" x14ac:dyDescent="0.25">
      <c r="A473" s="6">
        <v>69</v>
      </c>
      <c r="B473" s="6" t="s">
        <v>41</v>
      </c>
      <c r="C473" s="9">
        <v>43658</v>
      </c>
      <c r="D473" s="6">
        <v>123</v>
      </c>
      <c r="E473" s="6">
        <v>39.814653</v>
      </c>
      <c r="F473" s="6">
        <v>-70.829465999999996</v>
      </c>
      <c r="G473" s="6">
        <f t="shared" si="76"/>
        <v>557</v>
      </c>
      <c r="H473" s="6">
        <v>0</v>
      </c>
      <c r="I473" s="6">
        <v>1070</v>
      </c>
      <c r="J473" s="6">
        <v>5.0000000000000001E-3</v>
      </c>
      <c r="K473" s="6">
        <v>5.6000000000000001E-2</v>
      </c>
      <c r="L473" s="15">
        <f t="shared" si="78"/>
        <v>0.33377837116154874</v>
      </c>
      <c r="M473" s="15">
        <f>1000*(K473-K$481)*1000/(12*I473)</f>
        <v>2.9595015576323993</v>
      </c>
      <c r="N473" s="15">
        <f t="shared" si="79"/>
        <v>8.8666666666666689</v>
      </c>
      <c r="O473" s="27">
        <v>0.70965281998407814</v>
      </c>
      <c r="P473" s="34">
        <f t="shared" si="80"/>
        <v>4.1703512961433722</v>
      </c>
    </row>
    <row r="474" spans="1:16" x14ac:dyDescent="0.25">
      <c r="G474" s="6">
        <f t="shared" si="76"/>
        <v>558</v>
      </c>
      <c r="H474" s="6">
        <v>10</v>
      </c>
      <c r="I474" s="6">
        <v>1070</v>
      </c>
      <c r="J474" s="6">
        <v>5.0000000000000001E-3</v>
      </c>
      <c r="K474" s="6">
        <v>5.8000000000000003E-2</v>
      </c>
      <c r="L474" s="15">
        <f t="shared" si="78"/>
        <v>0.33377837116154874</v>
      </c>
      <c r="M474" s="15">
        <f t="shared" ref="M474:M480" si="83">1000*(K474-K$481)*1000/(12*I474)</f>
        <v>3.1152647975077885</v>
      </c>
      <c r="N474" s="15">
        <f t="shared" si="79"/>
        <v>9.3333333333333339</v>
      </c>
      <c r="O474" s="27">
        <v>0.62801416451593994</v>
      </c>
      <c r="P474" s="34">
        <f t="shared" si="80"/>
        <v>4.9605008509783675</v>
      </c>
    </row>
    <row r="475" spans="1:16" x14ac:dyDescent="0.25">
      <c r="G475" s="6">
        <f t="shared" si="76"/>
        <v>559</v>
      </c>
      <c r="H475" s="6">
        <v>20</v>
      </c>
      <c r="I475" s="6">
        <v>1070</v>
      </c>
      <c r="J475" s="6">
        <v>0.01</v>
      </c>
      <c r="K475" s="6">
        <v>7.3999999999999996E-2</v>
      </c>
      <c r="L475" s="15">
        <f t="shared" si="78"/>
        <v>0.66755674232309747</v>
      </c>
      <c r="M475" s="15">
        <f t="shared" si="83"/>
        <v>4.361370716510903</v>
      </c>
      <c r="N475" s="15">
        <f t="shared" si="79"/>
        <v>6.5333333333333323</v>
      </c>
      <c r="O475" s="27">
        <v>0.68320983765623777</v>
      </c>
      <c r="P475" s="34">
        <f t="shared" si="80"/>
        <v>6.3836474185920018</v>
      </c>
    </row>
    <row r="476" spans="1:16" x14ac:dyDescent="0.25">
      <c r="G476" s="6">
        <f t="shared" si="76"/>
        <v>560</v>
      </c>
      <c r="H476" s="6">
        <v>30</v>
      </c>
      <c r="I476" s="6">
        <v>1070</v>
      </c>
      <c r="J476" s="6">
        <v>1.4999999999999999E-2</v>
      </c>
      <c r="K476" s="6">
        <v>0.11</v>
      </c>
      <c r="L476" s="15">
        <f t="shared" si="78"/>
        <v>1.0013351134846462</v>
      </c>
      <c r="M476" s="15">
        <f t="shared" si="83"/>
        <v>7.1651090342679131</v>
      </c>
      <c r="N476" s="15">
        <f t="shared" si="79"/>
        <v>7.1555555555555559</v>
      </c>
      <c r="O476" s="27">
        <v>7.0116477847608243</v>
      </c>
      <c r="P476" s="34">
        <f t="shared" si="80"/>
        <v>1.0218866169861844</v>
      </c>
    </row>
    <row r="477" spans="1:16" x14ac:dyDescent="0.25">
      <c r="G477" s="6">
        <f t="shared" si="76"/>
        <v>561</v>
      </c>
      <c r="H477" s="6">
        <v>45</v>
      </c>
      <c r="I477" s="6">
        <v>1070</v>
      </c>
      <c r="J477" s="6">
        <v>1.7000000000000001E-2</v>
      </c>
      <c r="K477" s="6">
        <v>9.7000000000000003E-2</v>
      </c>
      <c r="L477" s="15">
        <f t="shared" si="78"/>
        <v>1.1348464619492658</v>
      </c>
      <c r="M477" s="15">
        <f t="shared" si="83"/>
        <v>6.1526479750778815</v>
      </c>
      <c r="N477" s="15">
        <f t="shared" si="79"/>
        <v>5.4215686274509798</v>
      </c>
      <c r="O477" s="27">
        <v>2.5794285414418252</v>
      </c>
      <c r="P477" s="34">
        <f t="shared" si="80"/>
        <v>2.3852756051302477</v>
      </c>
    </row>
    <row r="478" spans="1:16" x14ac:dyDescent="0.25">
      <c r="G478" s="6">
        <f t="shared" si="76"/>
        <v>562</v>
      </c>
      <c r="H478" s="6">
        <v>60</v>
      </c>
      <c r="I478" s="6">
        <v>1070</v>
      </c>
      <c r="J478" s="6">
        <v>6.0000000000000001E-3</v>
      </c>
      <c r="K478" s="6">
        <v>5.0999999999999997E-2</v>
      </c>
      <c r="L478" s="15">
        <f t="shared" si="78"/>
        <v>0.40053404539385845</v>
      </c>
      <c r="M478" s="15">
        <f t="shared" si="83"/>
        <v>2.5700934579439254</v>
      </c>
      <c r="N478" s="15">
        <f t="shared" si="79"/>
        <v>6.4166666666666679</v>
      </c>
      <c r="O478" s="27">
        <v>2.056841258115218</v>
      </c>
      <c r="P478" s="34">
        <f t="shared" si="80"/>
        <v>1.2495341815046168</v>
      </c>
    </row>
    <row r="479" spans="1:16" x14ac:dyDescent="0.25">
      <c r="G479" s="6">
        <f t="shared" si="76"/>
        <v>563</v>
      </c>
      <c r="H479" s="6">
        <v>80</v>
      </c>
      <c r="I479" s="6">
        <v>1070</v>
      </c>
      <c r="J479" s="6">
        <v>1E-3</v>
      </c>
      <c r="K479" s="6">
        <v>4.9000000000000002E-2</v>
      </c>
      <c r="L479" s="15">
        <f t="shared" si="78"/>
        <v>6.6755674232309742E-2</v>
      </c>
      <c r="M479" s="15">
        <f t="shared" si="83"/>
        <v>2.4143302180685362</v>
      </c>
      <c r="N479" s="15">
        <f t="shared" si="79"/>
        <v>36.166666666666671</v>
      </c>
      <c r="O479" s="27">
        <v>0.77168717451908364</v>
      </c>
      <c r="P479" s="34">
        <f t="shared" si="80"/>
        <v>3.1286385180279166</v>
      </c>
    </row>
    <row r="480" spans="1:16" x14ac:dyDescent="0.25">
      <c r="G480" s="6">
        <f t="shared" si="76"/>
        <v>564</v>
      </c>
      <c r="H480" s="6">
        <v>100</v>
      </c>
      <c r="I480" s="6">
        <v>1070</v>
      </c>
      <c r="J480" s="6" t="s">
        <v>20</v>
      </c>
      <c r="K480" s="6">
        <v>3.2000000000000001E-2</v>
      </c>
      <c r="L480" s="15"/>
      <c r="M480" s="15">
        <f t="shared" si="83"/>
        <v>1.090342679127726</v>
      </c>
      <c r="N480" s="15"/>
      <c r="O480" s="27"/>
      <c r="P480" s="34"/>
    </row>
    <row r="481" spans="1:16" x14ac:dyDescent="0.25">
      <c r="G481" s="6">
        <f t="shared" si="76"/>
        <v>565</v>
      </c>
      <c r="H481" s="6">
        <v>100</v>
      </c>
      <c r="I481" s="6" t="s">
        <v>22</v>
      </c>
      <c r="J481" s="6" t="s">
        <v>20</v>
      </c>
      <c r="K481" s="6">
        <v>1.7999999999999999E-2</v>
      </c>
      <c r="L481" s="15"/>
      <c r="M481" s="15"/>
      <c r="N481" s="15"/>
      <c r="O481" s="27"/>
      <c r="P481" s="34"/>
    </row>
    <row r="482" spans="1:16" x14ac:dyDescent="0.25">
      <c r="A482" s="6">
        <v>70</v>
      </c>
      <c r="B482" s="6" t="s">
        <v>39</v>
      </c>
      <c r="C482" s="9">
        <v>43658</v>
      </c>
      <c r="D482" s="6">
        <v>249</v>
      </c>
      <c r="E482" s="6">
        <v>39.879387999999999</v>
      </c>
      <c r="F482" s="6">
        <v>-70.830062999999996</v>
      </c>
      <c r="G482" s="6">
        <f t="shared" si="76"/>
        <v>566</v>
      </c>
      <c r="H482" s="6">
        <v>0</v>
      </c>
      <c r="I482" s="6">
        <v>1070</v>
      </c>
      <c r="J482" s="6">
        <v>4.0000000000000001E-3</v>
      </c>
      <c r="K482" s="6">
        <v>5.3999999999999999E-2</v>
      </c>
      <c r="L482" s="15">
        <f t="shared" si="78"/>
        <v>0.26702269692923897</v>
      </c>
      <c r="M482" s="15">
        <f>1000*(K482-K$490)*1000/(12*I482)</f>
        <v>3.0373831775700935</v>
      </c>
      <c r="N482" s="15">
        <f t="shared" si="79"/>
        <v>11.375</v>
      </c>
      <c r="O482" s="27">
        <v>0.72070898015772256</v>
      </c>
      <c r="P482" s="34">
        <f t="shared" si="80"/>
        <v>4.2144378122017869</v>
      </c>
    </row>
    <row r="483" spans="1:16" x14ac:dyDescent="0.25">
      <c r="G483" s="6">
        <f t="shared" si="76"/>
        <v>567</v>
      </c>
      <c r="H483" s="6">
        <v>10</v>
      </c>
      <c r="I483" s="6">
        <v>1070</v>
      </c>
      <c r="J483" s="6">
        <v>5.0000000000000001E-3</v>
      </c>
      <c r="K483" s="6">
        <v>5.1999999999999998E-2</v>
      </c>
      <c r="L483" s="15">
        <f t="shared" si="78"/>
        <v>0.33377837116154874</v>
      </c>
      <c r="M483" s="15">
        <f t="shared" ref="M483:M489" si="84">1000*(K483-K$490)*1000/(12*I483)</f>
        <v>2.8816199376947043</v>
      </c>
      <c r="N483" s="15">
        <f t="shared" si="79"/>
        <v>8.6333333333333346</v>
      </c>
      <c r="O483" s="27"/>
      <c r="P483" s="34"/>
    </row>
    <row r="484" spans="1:16" x14ac:dyDescent="0.25">
      <c r="G484" s="6">
        <f t="shared" si="76"/>
        <v>568</v>
      </c>
      <c r="H484" s="6">
        <v>20</v>
      </c>
      <c r="I484" s="6">
        <v>1070</v>
      </c>
      <c r="J484" s="6">
        <v>0.01</v>
      </c>
      <c r="K484" s="6">
        <v>6.2E-2</v>
      </c>
      <c r="L484" s="15">
        <f t="shared" si="78"/>
        <v>0.66755674232309747</v>
      </c>
      <c r="M484" s="15">
        <f t="shared" si="84"/>
        <v>3.6604361370716512</v>
      </c>
      <c r="N484" s="15">
        <f t="shared" si="79"/>
        <v>5.4833333333333334</v>
      </c>
      <c r="O484" s="27">
        <v>0.75211782439715724</v>
      </c>
      <c r="P484" s="34">
        <f t="shared" si="80"/>
        <v>4.8668387031055804</v>
      </c>
    </row>
    <row r="485" spans="1:16" x14ac:dyDescent="0.25">
      <c r="G485" s="6">
        <f t="shared" si="76"/>
        <v>569</v>
      </c>
      <c r="H485" s="6">
        <v>30</v>
      </c>
      <c r="I485" s="6">
        <v>1070</v>
      </c>
      <c r="J485" s="6">
        <v>6.0000000000000001E-3</v>
      </c>
      <c r="K485" s="6">
        <v>5.8000000000000003E-2</v>
      </c>
      <c r="L485" s="15">
        <f t="shared" si="78"/>
        <v>0.40053404539385845</v>
      </c>
      <c r="M485" s="15">
        <f t="shared" si="84"/>
        <v>3.3489096573208723</v>
      </c>
      <c r="N485" s="15">
        <f t="shared" si="79"/>
        <v>8.3611111111111125</v>
      </c>
      <c r="O485" s="27">
        <v>1.0474301338796359</v>
      </c>
      <c r="P485" s="34">
        <f t="shared" si="80"/>
        <v>3.1972630431364961</v>
      </c>
    </row>
    <row r="486" spans="1:16" x14ac:dyDescent="0.25">
      <c r="G486" s="6">
        <f t="shared" si="76"/>
        <v>570</v>
      </c>
      <c r="H486" s="6">
        <v>48</v>
      </c>
      <c r="I486" s="6">
        <v>1070</v>
      </c>
      <c r="J486" s="6">
        <v>4.9000000000000002E-2</v>
      </c>
      <c r="K486" s="6">
        <v>0.27</v>
      </c>
      <c r="L486" s="15">
        <f t="shared" si="78"/>
        <v>3.2710280373831777</v>
      </c>
      <c r="M486" s="15">
        <f t="shared" si="84"/>
        <v>19.859813084112151</v>
      </c>
      <c r="N486" s="15">
        <f t="shared" si="79"/>
        <v>6.0714285714285712</v>
      </c>
      <c r="O486" s="27">
        <v>13.705074465034812</v>
      </c>
      <c r="P486" s="34">
        <f t="shared" si="80"/>
        <v>1.4490846536280899</v>
      </c>
    </row>
    <row r="487" spans="1:16" x14ac:dyDescent="0.25">
      <c r="G487" s="6">
        <f t="shared" si="76"/>
        <v>571</v>
      </c>
      <c r="H487" s="6">
        <v>60</v>
      </c>
      <c r="I487" s="6">
        <v>1070</v>
      </c>
      <c r="J487" s="6">
        <v>5.0000000000000001E-3</v>
      </c>
      <c r="K487" s="6">
        <v>4.8000000000000001E-2</v>
      </c>
      <c r="L487" s="15">
        <f t="shared" si="78"/>
        <v>0.33377837116154874</v>
      </c>
      <c r="M487" s="15">
        <f t="shared" si="84"/>
        <v>2.5700934579439254</v>
      </c>
      <c r="N487" s="15">
        <f t="shared" si="79"/>
        <v>7.7</v>
      </c>
      <c r="O487" s="27">
        <v>3.4452035216458441</v>
      </c>
      <c r="P487" s="34">
        <f t="shared" si="80"/>
        <v>0.74599176559419611</v>
      </c>
    </row>
    <row r="488" spans="1:16" x14ac:dyDescent="0.25">
      <c r="G488" s="6">
        <f t="shared" si="76"/>
        <v>572</v>
      </c>
      <c r="H488" s="6">
        <v>80</v>
      </c>
      <c r="I488" s="6">
        <v>1070</v>
      </c>
      <c r="J488" s="6">
        <v>2E-3</v>
      </c>
      <c r="K488" s="6">
        <v>3.5999999999999997E-2</v>
      </c>
      <c r="L488" s="15">
        <f t="shared" si="78"/>
        <v>0.13351134846461948</v>
      </c>
      <c r="M488" s="15">
        <f t="shared" si="84"/>
        <v>1.6355140186915884</v>
      </c>
      <c r="N488" s="15">
        <f t="shared" si="79"/>
        <v>12.249999999999998</v>
      </c>
      <c r="O488" s="27">
        <v>1.2271391773027387</v>
      </c>
      <c r="P488" s="34">
        <f t="shared" si="80"/>
        <v>1.332786084041796</v>
      </c>
    </row>
    <row r="489" spans="1:16" x14ac:dyDescent="0.25">
      <c r="G489" s="6">
        <f t="shared" si="76"/>
        <v>573</v>
      </c>
      <c r="H489" s="6">
        <v>100</v>
      </c>
      <c r="I489" s="6">
        <v>1070</v>
      </c>
      <c r="J489" s="6" t="s">
        <v>20</v>
      </c>
      <c r="K489" s="6">
        <v>3.2000000000000001E-2</v>
      </c>
      <c r="L489" s="15"/>
      <c r="M489" s="15">
        <f t="shared" si="84"/>
        <v>1.32398753894081</v>
      </c>
      <c r="N489" s="15"/>
      <c r="O489" s="27">
        <v>0.78731023072296857</v>
      </c>
      <c r="P489" s="34">
        <f t="shared" si="80"/>
        <v>1.6816592586698933</v>
      </c>
    </row>
    <row r="490" spans="1:16" x14ac:dyDescent="0.25">
      <c r="G490" s="6">
        <f t="shared" si="76"/>
        <v>574</v>
      </c>
      <c r="H490" s="6">
        <v>100</v>
      </c>
      <c r="I490" s="6" t="s">
        <v>22</v>
      </c>
      <c r="J490" s="6" t="s">
        <v>20</v>
      </c>
      <c r="K490" s="6">
        <v>1.4999999999999999E-2</v>
      </c>
      <c r="L490" s="15"/>
      <c r="M490" s="15"/>
      <c r="N490" s="15"/>
      <c r="O490" s="27"/>
      <c r="P490" s="34"/>
    </row>
    <row r="491" spans="1:16" x14ac:dyDescent="0.25">
      <c r="A491" s="6">
        <v>71</v>
      </c>
      <c r="B491" s="6" t="s">
        <v>38</v>
      </c>
      <c r="C491" s="9">
        <v>43658</v>
      </c>
      <c r="D491" s="6">
        <v>411</v>
      </c>
      <c r="E491" s="6">
        <v>39.945273999999998</v>
      </c>
      <c r="F491" s="6">
        <v>-70.830871999999999</v>
      </c>
      <c r="G491" s="6">
        <f t="shared" si="76"/>
        <v>575</v>
      </c>
      <c r="H491" s="6">
        <v>0</v>
      </c>
      <c r="I491" s="6">
        <v>1070</v>
      </c>
      <c r="J491" s="6">
        <v>4.0000000000000001E-3</v>
      </c>
      <c r="K491" s="6">
        <v>4.3999999999999997E-2</v>
      </c>
      <c r="L491" s="15">
        <f t="shared" si="78"/>
        <v>0.26702269692923897</v>
      </c>
      <c r="M491" s="15">
        <f>1000*(K491-K$499)*1000/(12*I491)</f>
        <v>1.7133956386292835</v>
      </c>
      <c r="N491" s="15">
        <f t="shared" si="79"/>
        <v>6.416666666666667</v>
      </c>
      <c r="O491" s="27"/>
      <c r="P491" s="36"/>
    </row>
    <row r="492" spans="1:16" x14ac:dyDescent="0.25">
      <c r="G492" s="6">
        <f t="shared" si="76"/>
        <v>576</v>
      </c>
      <c r="H492" s="6">
        <v>10</v>
      </c>
      <c r="I492" s="6">
        <v>1070</v>
      </c>
      <c r="J492" s="6">
        <v>5.0000000000000001E-3</v>
      </c>
      <c r="K492" s="6">
        <v>5.1999999999999998E-2</v>
      </c>
      <c r="L492" s="15">
        <f t="shared" si="78"/>
        <v>0.33377837116154874</v>
      </c>
      <c r="M492" s="15">
        <f t="shared" ref="M492:M498" si="85">1000*(K492-K$499)*1000/(12*I492)</f>
        <v>2.3364485981308412</v>
      </c>
      <c r="N492" s="15">
        <f t="shared" si="79"/>
        <v>7</v>
      </c>
      <c r="O492" s="27"/>
      <c r="P492" s="36"/>
    </row>
    <row r="493" spans="1:16" x14ac:dyDescent="0.25">
      <c r="G493" s="6">
        <f t="shared" si="76"/>
        <v>577</v>
      </c>
      <c r="H493" s="6">
        <v>20</v>
      </c>
      <c r="I493" s="6">
        <v>1070</v>
      </c>
      <c r="J493" s="6">
        <v>6.0000000000000001E-3</v>
      </c>
      <c r="K493" s="6">
        <v>7.2999999999999995E-2</v>
      </c>
      <c r="L493" s="15">
        <f t="shared" si="78"/>
        <v>0.40053404539385845</v>
      </c>
      <c r="M493" s="15">
        <f t="shared" si="85"/>
        <v>3.97196261682243</v>
      </c>
      <c r="N493" s="15">
        <f t="shared" si="79"/>
        <v>9.9166666666666679</v>
      </c>
      <c r="O493" s="27">
        <v>3.6710254362256158</v>
      </c>
      <c r="P493" s="34">
        <f t="shared" si="80"/>
        <v>1.0819763267307199</v>
      </c>
    </row>
    <row r="494" spans="1:16" x14ac:dyDescent="0.25">
      <c r="G494" s="6">
        <f t="shared" si="76"/>
        <v>578</v>
      </c>
      <c r="H494" s="6">
        <v>30</v>
      </c>
      <c r="I494" s="6">
        <v>1070</v>
      </c>
      <c r="J494" s="6">
        <v>8.0000000000000002E-3</v>
      </c>
      <c r="K494" s="6">
        <v>7.1999999999999995E-2</v>
      </c>
      <c r="L494" s="15">
        <f t="shared" si="78"/>
        <v>0.53404539385847793</v>
      </c>
      <c r="M494" s="15">
        <f t="shared" si="85"/>
        <v>3.8940809968847345</v>
      </c>
      <c r="N494" s="15">
        <f t="shared" si="79"/>
        <v>7.2916666666666661</v>
      </c>
      <c r="O494" s="27"/>
      <c r="P494" s="36"/>
    </row>
    <row r="495" spans="1:16" x14ac:dyDescent="0.25">
      <c r="G495" s="6">
        <f t="shared" si="76"/>
        <v>579</v>
      </c>
      <c r="H495" s="6">
        <v>47</v>
      </c>
      <c r="I495" s="6">
        <v>1070</v>
      </c>
      <c r="J495" s="6">
        <v>3.4000000000000002E-2</v>
      </c>
      <c r="K495" s="6">
        <v>0.193</v>
      </c>
      <c r="L495" s="15">
        <f t="shared" si="78"/>
        <v>2.2696929238985315</v>
      </c>
      <c r="M495" s="15">
        <f t="shared" si="85"/>
        <v>13.317757009345794</v>
      </c>
      <c r="N495" s="15">
        <f t="shared" si="79"/>
        <v>5.867647058823529</v>
      </c>
      <c r="O495" s="27">
        <v>4.4475333183987464</v>
      </c>
      <c r="P495" s="34">
        <f t="shared" si="80"/>
        <v>2.9944142192824788</v>
      </c>
    </row>
    <row r="496" spans="1:16" x14ac:dyDescent="0.25">
      <c r="G496" s="6">
        <f t="shared" si="76"/>
        <v>580</v>
      </c>
      <c r="H496" s="6">
        <v>60</v>
      </c>
      <c r="I496" s="6">
        <v>1070</v>
      </c>
      <c r="J496" s="6">
        <v>8.9999999999999993E-3</v>
      </c>
      <c r="K496" s="6">
        <v>8.1000000000000003E-2</v>
      </c>
      <c r="L496" s="15">
        <f t="shared" si="78"/>
        <v>0.6008010680907877</v>
      </c>
      <c r="M496" s="15">
        <f t="shared" si="85"/>
        <v>4.5950155763239877</v>
      </c>
      <c r="N496" s="15">
        <f t="shared" si="79"/>
        <v>7.6481481481481488</v>
      </c>
      <c r="O496" s="27">
        <v>6.4916247333288783</v>
      </c>
      <c r="P496" s="34">
        <f t="shared" si="80"/>
        <v>0.70783752374541264</v>
      </c>
    </row>
    <row r="497" spans="1:16" x14ac:dyDescent="0.25">
      <c r="G497" s="6">
        <f t="shared" si="76"/>
        <v>581</v>
      </c>
      <c r="H497" s="6">
        <v>80</v>
      </c>
      <c r="I497" s="6">
        <v>1070</v>
      </c>
      <c r="J497" s="6">
        <v>3.0000000000000001E-3</v>
      </c>
      <c r="K497" s="6">
        <v>4.2999999999999997E-2</v>
      </c>
      <c r="L497" s="15">
        <f t="shared" si="78"/>
        <v>0.20026702269692923</v>
      </c>
      <c r="M497" s="15">
        <f t="shared" si="85"/>
        <v>1.6355140186915884</v>
      </c>
      <c r="N497" s="15">
        <f t="shared" si="79"/>
        <v>8.1666666666666661</v>
      </c>
      <c r="O497" s="27">
        <v>2.8940280254337312</v>
      </c>
      <c r="P497" s="34">
        <f t="shared" si="80"/>
        <v>0.56513413288265313</v>
      </c>
    </row>
    <row r="498" spans="1:16" x14ac:dyDescent="0.25">
      <c r="G498" s="6">
        <f t="shared" si="76"/>
        <v>582</v>
      </c>
      <c r="H498" s="6">
        <v>100</v>
      </c>
      <c r="I498" s="6">
        <v>1070</v>
      </c>
      <c r="J498" s="6" t="s">
        <v>20</v>
      </c>
      <c r="K498" s="6">
        <v>3.5000000000000003E-2</v>
      </c>
      <c r="L498" s="15"/>
      <c r="M498" s="15">
        <f t="shared" si="85"/>
        <v>1.0124610591900316</v>
      </c>
      <c r="N498" s="15"/>
      <c r="O498" s="27">
        <v>6.7194742052517391</v>
      </c>
      <c r="P498" s="34">
        <f t="shared" si="80"/>
        <v>0.15067563744775186</v>
      </c>
    </row>
    <row r="499" spans="1:16" x14ac:dyDescent="0.25">
      <c r="G499" s="6">
        <f t="shared" si="76"/>
        <v>583</v>
      </c>
      <c r="H499" s="6">
        <v>100</v>
      </c>
      <c r="I499" s="6" t="s">
        <v>22</v>
      </c>
      <c r="J499" s="6" t="s">
        <v>20</v>
      </c>
      <c r="K499" s="6">
        <v>2.1999999999999999E-2</v>
      </c>
      <c r="L499" s="15"/>
      <c r="M499" s="15"/>
      <c r="N499" s="15"/>
      <c r="O499" s="27"/>
      <c r="P499" s="34"/>
    </row>
    <row r="500" spans="1:16" x14ac:dyDescent="0.25">
      <c r="A500" s="6">
        <v>72</v>
      </c>
      <c r="B500" s="6" t="s">
        <v>37</v>
      </c>
      <c r="C500" s="9">
        <v>43658</v>
      </c>
      <c r="D500" s="6">
        <v>515</v>
      </c>
      <c r="E500" s="6">
        <v>40.009829000000003</v>
      </c>
      <c r="F500" s="6">
        <v>-70.829888999999994</v>
      </c>
      <c r="G500" s="6">
        <f t="shared" si="76"/>
        <v>584</v>
      </c>
      <c r="H500" s="6">
        <v>0</v>
      </c>
      <c r="I500" s="6">
        <v>1070</v>
      </c>
      <c r="J500" s="6">
        <v>7.0000000000000001E-3</v>
      </c>
      <c r="K500" s="6">
        <v>6.0999999999999999E-2</v>
      </c>
      <c r="L500" s="15">
        <f t="shared" si="78"/>
        <v>0.46728971962616822</v>
      </c>
      <c r="M500" s="15">
        <f>1000*(K500-K$508)*1000/(12*I500)</f>
        <v>4.361370716510903</v>
      </c>
      <c r="N500" s="15">
        <f t="shared" si="79"/>
        <v>9.3333333333333321</v>
      </c>
      <c r="O500" s="27"/>
      <c r="P500" s="34"/>
    </row>
    <row r="501" spans="1:16" x14ac:dyDescent="0.25">
      <c r="G501" s="6">
        <f t="shared" si="76"/>
        <v>585</v>
      </c>
      <c r="H501" s="6">
        <v>10</v>
      </c>
      <c r="I501" s="6">
        <v>1070</v>
      </c>
      <c r="J501" s="6">
        <v>1.7000000000000001E-2</v>
      </c>
      <c r="K501" s="6">
        <v>0.105</v>
      </c>
      <c r="L501" s="15">
        <f t="shared" si="78"/>
        <v>1.1348464619492658</v>
      </c>
      <c r="M501" s="15">
        <f t="shared" ref="M501:M507" si="86">1000*(K501-K$508)*1000/(12*I501)</f>
        <v>7.788161993769469</v>
      </c>
      <c r="N501" s="15">
        <f t="shared" si="79"/>
        <v>6.8627450980392144</v>
      </c>
      <c r="O501" s="27"/>
      <c r="P501" s="34"/>
    </row>
    <row r="502" spans="1:16" x14ac:dyDescent="0.25">
      <c r="G502" s="6">
        <f t="shared" si="76"/>
        <v>586</v>
      </c>
      <c r="H502" s="6">
        <v>20</v>
      </c>
      <c r="I502" s="6">
        <v>1070</v>
      </c>
      <c r="J502" s="6">
        <v>5.1999999999999998E-2</v>
      </c>
      <c r="K502" s="6">
        <v>0.31</v>
      </c>
      <c r="L502" s="15">
        <f t="shared" si="78"/>
        <v>3.4712950600801067</v>
      </c>
      <c r="M502" s="15">
        <f t="shared" si="86"/>
        <v>23.753894080996886</v>
      </c>
      <c r="N502" s="15">
        <f t="shared" si="79"/>
        <v>6.842948717948719</v>
      </c>
      <c r="O502" s="27"/>
      <c r="P502" s="34"/>
    </row>
    <row r="503" spans="1:16" x14ac:dyDescent="0.25">
      <c r="G503" s="6">
        <f t="shared" si="76"/>
        <v>587</v>
      </c>
      <c r="H503" s="6">
        <v>28</v>
      </c>
      <c r="I503" s="6">
        <v>1070</v>
      </c>
      <c r="J503" s="6">
        <v>2.5000000000000001E-2</v>
      </c>
      <c r="K503" s="6">
        <v>0.16500000000000001</v>
      </c>
      <c r="L503" s="15">
        <f t="shared" si="78"/>
        <v>1.6688918558077437</v>
      </c>
      <c r="M503" s="15">
        <f t="shared" si="86"/>
        <v>12.461059190031152</v>
      </c>
      <c r="N503" s="15">
        <f t="shared" si="79"/>
        <v>7.4666666666666659</v>
      </c>
      <c r="O503" s="27"/>
      <c r="P503" s="34"/>
    </row>
    <row r="504" spans="1:16" x14ac:dyDescent="0.25">
      <c r="G504" s="6">
        <f t="shared" si="76"/>
        <v>588</v>
      </c>
      <c r="H504" s="6">
        <v>40</v>
      </c>
      <c r="I504" s="6">
        <v>1070</v>
      </c>
      <c r="J504" s="6">
        <v>3.0000000000000001E-3</v>
      </c>
      <c r="K504" s="6">
        <v>5.2999999999999999E-2</v>
      </c>
      <c r="L504" s="15">
        <f t="shared" si="78"/>
        <v>0.20026702269692923</v>
      </c>
      <c r="M504" s="15">
        <f t="shared" si="86"/>
        <v>3.7383177570093458</v>
      </c>
      <c r="N504" s="15">
        <f t="shared" si="79"/>
        <v>18.666666666666668</v>
      </c>
      <c r="O504" s="27"/>
      <c r="P504" s="34"/>
    </row>
    <row r="505" spans="1:16" x14ac:dyDescent="0.25">
      <c r="G505" s="6">
        <f t="shared" si="76"/>
        <v>589</v>
      </c>
      <c r="H505" s="6">
        <v>60</v>
      </c>
      <c r="I505" s="6">
        <v>1070</v>
      </c>
      <c r="J505" s="6">
        <v>3.0000000000000001E-3</v>
      </c>
      <c r="K505" s="6">
        <v>5.7000000000000002E-2</v>
      </c>
      <c r="L505" s="15">
        <f t="shared" si="78"/>
        <v>0.20026702269692923</v>
      </c>
      <c r="M505" s="15">
        <f t="shared" si="86"/>
        <v>4.0498442367601255</v>
      </c>
      <c r="N505" s="15">
        <f t="shared" si="79"/>
        <v>20.222222222222229</v>
      </c>
      <c r="O505" s="27"/>
      <c r="P505" s="34"/>
    </row>
    <row r="506" spans="1:16" x14ac:dyDescent="0.25">
      <c r="G506" s="6">
        <f t="shared" si="76"/>
        <v>590</v>
      </c>
      <c r="H506" s="6">
        <v>80</v>
      </c>
      <c r="I506" s="6">
        <v>1070</v>
      </c>
      <c r="J506" s="6">
        <v>6.0000000000000001E-3</v>
      </c>
      <c r="K506" s="6">
        <v>6.0999999999999999E-2</v>
      </c>
      <c r="L506" s="15">
        <f t="shared" si="78"/>
        <v>0.40053404539385845</v>
      </c>
      <c r="M506" s="15">
        <f t="shared" si="86"/>
        <v>4.361370716510903</v>
      </c>
      <c r="N506" s="15">
        <f t="shared" si="79"/>
        <v>10.888888888888889</v>
      </c>
      <c r="O506" s="27">
        <v>2.0818997104108665</v>
      </c>
      <c r="P506" s="34">
        <f t="shared" si="80"/>
        <v>2.0948995259959853</v>
      </c>
    </row>
    <row r="507" spans="1:16" x14ac:dyDescent="0.25">
      <c r="G507" s="6">
        <f t="shared" ref="G507:G570" si="87">G506+1</f>
        <v>591</v>
      </c>
      <c r="H507" s="6">
        <v>100</v>
      </c>
      <c r="I507" s="6">
        <v>1070</v>
      </c>
      <c r="J507" s="28">
        <v>3.0000000000000001E-3</v>
      </c>
      <c r="K507" s="28">
        <v>7.9000000000000001E-2</v>
      </c>
      <c r="L507" s="15">
        <f t="shared" si="78"/>
        <v>0.20026702269692923</v>
      </c>
      <c r="M507" s="15">
        <f t="shared" si="86"/>
        <v>5.7632398753894085</v>
      </c>
      <c r="N507" s="15">
        <f t="shared" si="79"/>
        <v>28.777777777777782</v>
      </c>
      <c r="O507" s="27">
        <v>1.0513905962030001</v>
      </c>
      <c r="P507" s="34">
        <f t="shared" si="80"/>
        <v>5.481540253643904</v>
      </c>
    </row>
    <row r="508" spans="1:16" x14ac:dyDescent="0.25">
      <c r="G508" s="6">
        <f t="shared" si="87"/>
        <v>592</v>
      </c>
      <c r="H508" s="6">
        <v>100</v>
      </c>
      <c r="I508" s="6" t="s">
        <v>22</v>
      </c>
      <c r="J508" s="28" t="s">
        <v>20</v>
      </c>
      <c r="K508" s="28">
        <v>5.0000000000000001E-3</v>
      </c>
      <c r="L508" s="15"/>
      <c r="M508" s="15"/>
      <c r="N508" s="15"/>
      <c r="O508" s="27"/>
      <c r="P508" s="34"/>
    </row>
    <row r="509" spans="1:16" x14ac:dyDescent="0.25">
      <c r="A509" s="6">
        <v>73</v>
      </c>
      <c r="B509" s="6" t="s">
        <v>36</v>
      </c>
      <c r="C509" s="9">
        <v>43658</v>
      </c>
      <c r="D509" s="6">
        <v>616</v>
      </c>
      <c r="E509" s="6">
        <v>40.074986000000003</v>
      </c>
      <c r="F509" s="6">
        <v>-70.829921999999996</v>
      </c>
      <c r="G509" s="6">
        <f t="shared" si="87"/>
        <v>593</v>
      </c>
      <c r="H509" s="6">
        <v>0</v>
      </c>
      <c r="I509" s="6">
        <v>1070</v>
      </c>
      <c r="J509" s="28">
        <v>1.6E-2</v>
      </c>
      <c r="K509" s="28">
        <v>0.111</v>
      </c>
      <c r="L509" s="15">
        <f t="shared" si="78"/>
        <v>1.0680907877169559</v>
      </c>
      <c r="M509" s="15">
        <f>1000*(K509-K$508)*1000/(12*I509)</f>
        <v>8.2554517133956384</v>
      </c>
      <c r="N509" s="15">
        <f t="shared" si="79"/>
        <v>7.729166666666667</v>
      </c>
      <c r="O509" s="27">
        <v>2.2659658050293028</v>
      </c>
      <c r="P509" s="34">
        <f t="shared" si="80"/>
        <v>3.6432375524258545</v>
      </c>
    </row>
    <row r="510" spans="1:16" x14ac:dyDescent="0.25">
      <c r="G510" s="6">
        <f t="shared" si="87"/>
        <v>594</v>
      </c>
      <c r="H510" s="6">
        <v>10</v>
      </c>
      <c r="I510" s="6">
        <v>1070</v>
      </c>
      <c r="J510" s="28">
        <v>4.2000000000000003E-2</v>
      </c>
      <c r="K510" s="28">
        <v>0.25700000000000001</v>
      </c>
      <c r="L510" s="15">
        <f t="shared" si="78"/>
        <v>2.8037383177570092</v>
      </c>
      <c r="M510" s="15">
        <f t="shared" ref="M510:M514" si="88">1000*(K510-K$508)*1000/(12*I510)</f>
        <v>19.626168224299064</v>
      </c>
      <c r="N510" s="15">
        <f t="shared" si="79"/>
        <v>7</v>
      </c>
      <c r="O510" s="27">
        <v>1.9239732310684992</v>
      </c>
      <c r="P510" s="34">
        <f t="shared" si="80"/>
        <v>10.200853061453179</v>
      </c>
    </row>
    <row r="511" spans="1:16" x14ac:dyDescent="0.25">
      <c r="G511" s="6">
        <f t="shared" si="87"/>
        <v>595</v>
      </c>
      <c r="H511" s="6">
        <v>20</v>
      </c>
      <c r="I511" s="6">
        <v>1070</v>
      </c>
      <c r="J511" s="28">
        <v>5.3999999999999999E-2</v>
      </c>
      <c r="K511" s="28">
        <v>0.25900000000000001</v>
      </c>
      <c r="L511" s="15">
        <f t="shared" si="78"/>
        <v>3.6048064085447264</v>
      </c>
      <c r="M511" s="15">
        <f t="shared" si="88"/>
        <v>19.781931464174455</v>
      </c>
      <c r="N511" s="15">
        <f t="shared" si="79"/>
        <v>5.4876543209876543</v>
      </c>
      <c r="O511" s="27">
        <v>2.2357494335510726</v>
      </c>
      <c r="P511" s="34">
        <f t="shared" si="80"/>
        <v>8.8480091585015117</v>
      </c>
    </row>
    <row r="512" spans="1:16" x14ac:dyDescent="0.25">
      <c r="G512" s="6">
        <f t="shared" si="87"/>
        <v>596</v>
      </c>
      <c r="H512" s="6">
        <v>25</v>
      </c>
      <c r="I512" s="6">
        <v>1070</v>
      </c>
      <c r="J512" s="28">
        <v>4.4999999999999998E-2</v>
      </c>
      <c r="K512" s="28">
        <v>0.26200000000000001</v>
      </c>
      <c r="L512" s="15">
        <f t="shared" si="78"/>
        <v>3.0040053404539386</v>
      </c>
      <c r="M512" s="15">
        <f t="shared" si="88"/>
        <v>20.015576323987538</v>
      </c>
      <c r="N512" s="15">
        <f t="shared" si="79"/>
        <v>6.662962962962963</v>
      </c>
      <c r="O512" s="27">
        <v>1.7345543365117295</v>
      </c>
      <c r="P512" s="34">
        <f t="shared" si="80"/>
        <v>11.539319295260478</v>
      </c>
    </row>
    <row r="513" spans="1:16" x14ac:dyDescent="0.25">
      <c r="G513" s="6">
        <f t="shared" si="87"/>
        <v>597</v>
      </c>
      <c r="H513" s="6">
        <v>40</v>
      </c>
      <c r="I513" s="6">
        <v>1070</v>
      </c>
      <c r="J513" s="28">
        <v>1.4999999999999999E-2</v>
      </c>
      <c r="K513" s="28">
        <v>4.5999999999999999E-2</v>
      </c>
      <c r="L513" s="15">
        <f t="shared" si="78"/>
        <v>1.0013351134846462</v>
      </c>
      <c r="M513" s="15">
        <f t="shared" si="88"/>
        <v>3.1931464174454827</v>
      </c>
      <c r="N513" s="15">
        <f t="shared" si="79"/>
        <v>3.1888888888888887</v>
      </c>
      <c r="O513" s="27"/>
      <c r="P513" s="34"/>
    </row>
    <row r="514" spans="1:16" x14ac:dyDescent="0.25">
      <c r="G514" s="6">
        <f t="shared" si="87"/>
        <v>598</v>
      </c>
      <c r="H514" s="6">
        <v>60</v>
      </c>
      <c r="I514" s="6">
        <v>1070</v>
      </c>
      <c r="J514" s="28">
        <v>7.0000000000000001E-3</v>
      </c>
      <c r="K514" s="28">
        <v>2.9000000000000001E-2</v>
      </c>
      <c r="L514" s="15">
        <f t="shared" si="78"/>
        <v>0.46728971962616822</v>
      </c>
      <c r="M514" s="15">
        <f t="shared" si="88"/>
        <v>1.8691588785046729</v>
      </c>
      <c r="N514" s="15">
        <f t="shared" si="79"/>
        <v>4</v>
      </c>
      <c r="O514" s="27"/>
      <c r="P514" s="34"/>
    </row>
    <row r="515" spans="1:16" x14ac:dyDescent="0.25">
      <c r="G515" s="6">
        <f t="shared" si="87"/>
        <v>599</v>
      </c>
      <c r="H515" s="6">
        <v>80</v>
      </c>
      <c r="I515" s="6">
        <v>1070</v>
      </c>
      <c r="J515" s="28">
        <v>4.0000000000000001E-3</v>
      </c>
      <c r="K515" s="28">
        <v>2.1000000000000001E-2</v>
      </c>
      <c r="L515" s="15">
        <f t="shared" si="78"/>
        <v>0.26702269692923897</v>
      </c>
      <c r="M515" s="15">
        <f>1000*(K515-K$508)*1000/(12*I515)</f>
        <v>1.2461059190031152</v>
      </c>
      <c r="N515" s="15">
        <f t="shared" si="79"/>
        <v>4.666666666666667</v>
      </c>
      <c r="O515" s="27"/>
      <c r="P515" s="34"/>
    </row>
    <row r="516" spans="1:16" x14ac:dyDescent="0.25">
      <c r="G516" s="6">
        <f t="shared" si="87"/>
        <v>600</v>
      </c>
      <c r="H516" s="6">
        <v>100</v>
      </c>
      <c r="I516" s="6">
        <v>1070</v>
      </c>
      <c r="J516" s="29" t="s">
        <v>20</v>
      </c>
      <c r="K516" s="29">
        <v>1.7000000000000001E-2</v>
      </c>
      <c r="L516" s="15"/>
      <c r="M516" s="15">
        <f>1000*(K516-K$508)*1000/(12*I516)</f>
        <v>0.93457943925233644</v>
      </c>
      <c r="N516" s="15"/>
      <c r="O516" s="27"/>
      <c r="P516" s="34"/>
    </row>
    <row r="517" spans="1:16" x14ac:dyDescent="0.25">
      <c r="G517" s="6">
        <f t="shared" si="87"/>
        <v>601</v>
      </c>
      <c r="H517" s="6">
        <v>100</v>
      </c>
      <c r="I517" s="6" t="s">
        <v>22</v>
      </c>
      <c r="J517" s="29" t="s">
        <v>20</v>
      </c>
      <c r="K517" s="29" t="s">
        <v>20</v>
      </c>
      <c r="L517" s="15"/>
      <c r="M517" s="15"/>
      <c r="N517" s="15"/>
      <c r="O517" s="27"/>
      <c r="P517" s="34"/>
    </row>
    <row r="518" spans="1:16" x14ac:dyDescent="0.25">
      <c r="A518" s="6">
        <v>74</v>
      </c>
      <c r="B518" s="6" t="s">
        <v>35</v>
      </c>
      <c r="C518" s="9">
        <v>43658</v>
      </c>
      <c r="D518" s="6">
        <v>719</v>
      </c>
      <c r="E518" s="6">
        <v>40.140552999999997</v>
      </c>
      <c r="F518" s="6">
        <v>-70.831114999999997</v>
      </c>
      <c r="G518" s="6">
        <f t="shared" si="87"/>
        <v>602</v>
      </c>
      <c r="H518" s="6">
        <v>0</v>
      </c>
      <c r="I518" s="6">
        <v>1070</v>
      </c>
      <c r="J518" s="28">
        <v>1.4999999999999999E-2</v>
      </c>
      <c r="K518" s="28">
        <v>0.109</v>
      </c>
      <c r="L518" s="15">
        <f t="shared" ref="L518:L580" si="89">1000*J518*1000/(14*I518)</f>
        <v>1.0013351134846462</v>
      </c>
      <c r="M518" s="15">
        <f>1000*(K518-K$526)*1000/(12*I518)</f>
        <v>8.4112149532710276</v>
      </c>
      <c r="N518" s="15">
        <f t="shared" ref="N518:N580" si="90">M518/L518</f>
        <v>8.4</v>
      </c>
      <c r="O518" s="27"/>
      <c r="P518" s="34"/>
    </row>
    <row r="519" spans="1:16" x14ac:dyDescent="0.25">
      <c r="G519" s="6">
        <f t="shared" si="87"/>
        <v>603</v>
      </c>
      <c r="H519" s="6">
        <v>10</v>
      </c>
      <c r="I519" s="6">
        <v>1070</v>
      </c>
      <c r="J519" s="28">
        <v>3.3000000000000002E-2</v>
      </c>
      <c r="K519" s="28">
        <v>0.20300000000000001</v>
      </c>
      <c r="L519" s="15">
        <f t="shared" si="89"/>
        <v>2.2029372496662218</v>
      </c>
      <c r="M519" s="15">
        <f t="shared" ref="M519:M525" si="91">1000*(K519-K$526)*1000/(12*I519)</f>
        <v>15.732087227414331</v>
      </c>
      <c r="N519" s="15">
        <f t="shared" si="90"/>
        <v>7.141414141414141</v>
      </c>
      <c r="O519" s="27"/>
      <c r="P519" s="34"/>
    </row>
    <row r="520" spans="1:16" x14ac:dyDescent="0.25">
      <c r="G520" s="6">
        <f t="shared" si="87"/>
        <v>604</v>
      </c>
      <c r="H520" s="6">
        <v>20</v>
      </c>
      <c r="I520" s="6">
        <v>1070</v>
      </c>
      <c r="J520" s="28">
        <v>3.4000000000000002E-2</v>
      </c>
      <c r="K520" s="28">
        <v>0.20300000000000001</v>
      </c>
      <c r="L520" s="15">
        <f t="shared" si="89"/>
        <v>2.2696929238985315</v>
      </c>
      <c r="M520" s="15">
        <f t="shared" si="91"/>
        <v>15.732087227414331</v>
      </c>
      <c r="N520" s="15">
        <f t="shared" si="90"/>
        <v>6.9313725490196081</v>
      </c>
      <c r="O520" s="27"/>
      <c r="P520" s="34"/>
    </row>
    <row r="521" spans="1:16" x14ac:dyDescent="0.25">
      <c r="G521" s="6">
        <f t="shared" si="87"/>
        <v>605</v>
      </c>
      <c r="H521" s="6">
        <v>28</v>
      </c>
      <c r="I521" s="6">
        <v>1070</v>
      </c>
      <c r="J521" s="28">
        <v>3.3000000000000002E-2</v>
      </c>
      <c r="K521" s="28">
        <v>0.217</v>
      </c>
      <c r="L521" s="15">
        <f t="shared" si="89"/>
        <v>2.2029372496662218</v>
      </c>
      <c r="M521" s="15">
        <f t="shared" si="91"/>
        <v>16.822429906542055</v>
      </c>
      <c r="N521" s="15">
        <f t="shared" si="90"/>
        <v>7.6363636363636349</v>
      </c>
      <c r="O521" s="27"/>
      <c r="P521" s="34"/>
    </row>
    <row r="522" spans="1:16" x14ac:dyDescent="0.25">
      <c r="G522" s="6">
        <f t="shared" si="87"/>
        <v>606</v>
      </c>
      <c r="H522" s="6">
        <v>40</v>
      </c>
      <c r="I522" s="6">
        <v>1070</v>
      </c>
      <c r="J522" s="28">
        <v>8.0000000000000002E-3</v>
      </c>
      <c r="K522" s="28">
        <v>8.2000000000000003E-2</v>
      </c>
      <c r="L522" s="15">
        <f t="shared" si="89"/>
        <v>0.53404539385847793</v>
      </c>
      <c r="M522" s="15">
        <f t="shared" si="91"/>
        <v>6.3084112149532707</v>
      </c>
      <c r="N522" s="15">
        <f t="shared" si="90"/>
        <v>11.8125</v>
      </c>
      <c r="O522" s="27"/>
      <c r="P522" s="34"/>
    </row>
    <row r="523" spans="1:16" x14ac:dyDescent="0.25">
      <c r="G523" s="6">
        <f t="shared" si="87"/>
        <v>607</v>
      </c>
      <c r="H523" s="6">
        <v>60</v>
      </c>
      <c r="I523" s="6">
        <v>1070</v>
      </c>
      <c r="J523" s="28">
        <v>4.0000000000000001E-3</v>
      </c>
      <c r="K523" s="28">
        <v>3.5999999999999997E-2</v>
      </c>
      <c r="L523" s="15">
        <f t="shared" si="89"/>
        <v>0.26702269692923897</v>
      </c>
      <c r="M523" s="15">
        <f t="shared" si="91"/>
        <v>2.7258566978193142</v>
      </c>
      <c r="N523" s="15">
        <f t="shared" si="90"/>
        <v>10.208333333333332</v>
      </c>
      <c r="O523" s="27">
        <v>1.8090814299535345</v>
      </c>
      <c r="P523" s="34">
        <f t="shared" ref="P523:P581" si="92">M523/O523</f>
        <v>1.5067628536153437</v>
      </c>
    </row>
    <row r="524" spans="1:16" x14ac:dyDescent="0.25">
      <c r="G524" s="6">
        <f t="shared" si="87"/>
        <v>608</v>
      </c>
      <c r="H524" s="6">
        <v>80</v>
      </c>
      <c r="I524" s="6">
        <v>1070</v>
      </c>
      <c r="J524" s="28">
        <v>3.0000000000000001E-3</v>
      </c>
      <c r="K524" s="28">
        <v>2.4E-2</v>
      </c>
      <c r="L524" s="15">
        <f t="shared" si="89"/>
        <v>0.20026702269692923</v>
      </c>
      <c r="M524" s="15">
        <f t="shared" si="91"/>
        <v>1.7912772585669783</v>
      </c>
      <c r="N524" s="15">
        <f t="shared" si="90"/>
        <v>8.9444444444444446</v>
      </c>
      <c r="O524" s="27"/>
      <c r="P524" s="34"/>
    </row>
    <row r="525" spans="1:16" x14ac:dyDescent="0.25">
      <c r="G525" s="6">
        <f t="shared" si="87"/>
        <v>609</v>
      </c>
      <c r="H525" s="6">
        <v>100</v>
      </c>
      <c r="I525" s="6">
        <v>1070</v>
      </c>
      <c r="J525" s="28" t="s">
        <v>20</v>
      </c>
      <c r="K525" s="28">
        <v>1.9E-2</v>
      </c>
      <c r="L525" s="15"/>
      <c r="M525" s="15">
        <f t="shared" si="91"/>
        <v>1.4018691588785046</v>
      </c>
      <c r="N525" s="15"/>
      <c r="O525" s="27">
        <v>0.83144485513145927</v>
      </c>
      <c r="P525" s="34">
        <f t="shared" si="92"/>
        <v>1.6860639045711046</v>
      </c>
    </row>
    <row r="526" spans="1:16" x14ac:dyDescent="0.25">
      <c r="G526" s="6">
        <f t="shared" si="87"/>
        <v>610</v>
      </c>
      <c r="H526" s="6">
        <v>100</v>
      </c>
      <c r="I526" s="21" t="s">
        <v>22</v>
      </c>
      <c r="J526" s="29" t="s">
        <v>20</v>
      </c>
      <c r="K526" s="29">
        <v>1E-3</v>
      </c>
      <c r="L526" s="15"/>
      <c r="M526" s="15"/>
      <c r="N526" s="15"/>
      <c r="O526" s="27"/>
      <c r="P526" s="34"/>
    </row>
    <row r="527" spans="1:16" x14ac:dyDescent="0.25">
      <c r="A527" s="6">
        <v>75</v>
      </c>
      <c r="B527" s="6" t="s">
        <v>34</v>
      </c>
      <c r="C527" s="9">
        <v>43658</v>
      </c>
      <c r="D527" s="6">
        <v>824</v>
      </c>
      <c r="E527" s="6">
        <v>40.206001999999998</v>
      </c>
      <c r="F527" s="6">
        <v>-70.829779000000002</v>
      </c>
      <c r="G527" s="6">
        <f t="shared" si="87"/>
        <v>611</v>
      </c>
      <c r="H527" s="6">
        <v>0</v>
      </c>
      <c r="I527" s="6">
        <v>1070</v>
      </c>
      <c r="J527" s="28">
        <v>0.03</v>
      </c>
      <c r="K527" s="28">
        <v>0.187</v>
      </c>
      <c r="L527" s="15">
        <f t="shared" si="89"/>
        <v>2.0026702269692924</v>
      </c>
      <c r="M527" s="15">
        <f>1000*(K527-K$564)*1000/(12*I527)</f>
        <v>13.473520249221183</v>
      </c>
      <c r="N527" s="15">
        <f t="shared" si="90"/>
        <v>6.727777777777777</v>
      </c>
      <c r="O527" s="27"/>
      <c r="P527" s="34"/>
    </row>
    <row r="528" spans="1:16" x14ac:dyDescent="0.25">
      <c r="G528" s="6">
        <f t="shared" si="87"/>
        <v>612</v>
      </c>
      <c r="H528" s="6">
        <v>10</v>
      </c>
      <c r="I528" s="6">
        <v>1070</v>
      </c>
      <c r="J528" s="28">
        <v>3.4000000000000002E-2</v>
      </c>
      <c r="K528" s="28">
        <v>0.22700000000000001</v>
      </c>
      <c r="L528" s="15">
        <f t="shared" si="89"/>
        <v>2.2696929238985315</v>
      </c>
      <c r="M528" s="15">
        <f t="shared" ref="M528:M534" si="93">1000*(K528-K$564)*1000/(12*I528)</f>
        <v>16.588785046728972</v>
      </c>
      <c r="N528" s="15">
        <f t="shared" si="90"/>
        <v>7.3088235294117645</v>
      </c>
      <c r="O528" s="27"/>
      <c r="P528" s="34"/>
    </row>
    <row r="529" spans="1:16" x14ac:dyDescent="0.25">
      <c r="G529" s="6">
        <f t="shared" si="87"/>
        <v>613</v>
      </c>
      <c r="H529" s="6">
        <v>20</v>
      </c>
      <c r="I529" s="6">
        <v>1070</v>
      </c>
      <c r="J529" s="28">
        <v>4.8000000000000001E-2</v>
      </c>
      <c r="K529" s="28">
        <v>0.30099999999999999</v>
      </c>
      <c r="L529" s="15">
        <f t="shared" si="89"/>
        <v>3.2042723631508676</v>
      </c>
      <c r="M529" s="15">
        <f t="shared" si="93"/>
        <v>22.352024922118382</v>
      </c>
      <c r="N529" s="15">
        <f t="shared" si="90"/>
        <v>6.9756944444444455</v>
      </c>
      <c r="O529" s="27">
        <v>3.1963966969700324</v>
      </c>
      <c r="P529" s="34">
        <f t="shared" si="92"/>
        <v>6.9928819984411161</v>
      </c>
    </row>
    <row r="530" spans="1:16" x14ac:dyDescent="0.25">
      <c r="G530" s="6">
        <f t="shared" si="87"/>
        <v>614</v>
      </c>
      <c r="H530" s="6">
        <v>30</v>
      </c>
      <c r="I530" s="6">
        <v>1070</v>
      </c>
      <c r="J530" s="28">
        <v>3.1E-2</v>
      </c>
      <c r="K530" s="28">
        <v>0.19700000000000001</v>
      </c>
      <c r="L530" s="15">
        <f t="shared" si="89"/>
        <v>2.0694259012016021</v>
      </c>
      <c r="M530" s="15">
        <f t="shared" si="93"/>
        <v>14.252336448598131</v>
      </c>
      <c r="N530" s="15">
        <f t="shared" si="90"/>
        <v>6.8870967741935489</v>
      </c>
      <c r="O530" s="27">
        <v>1.5429535305176822</v>
      </c>
      <c r="P530" s="34">
        <f t="shared" si="92"/>
        <v>9.2370484053504036</v>
      </c>
    </row>
    <row r="531" spans="1:16" x14ac:dyDescent="0.25">
      <c r="G531" s="6">
        <f t="shared" si="87"/>
        <v>615</v>
      </c>
      <c r="H531" s="6">
        <v>40</v>
      </c>
      <c r="I531" s="6">
        <v>1070</v>
      </c>
      <c r="J531" s="28">
        <v>1.4E-2</v>
      </c>
      <c r="K531" s="28">
        <v>9.1999999999999998E-2</v>
      </c>
      <c r="L531" s="15">
        <f t="shared" si="89"/>
        <v>0.93457943925233644</v>
      </c>
      <c r="M531" s="15">
        <f t="shared" si="93"/>
        <v>6.0747663551401869</v>
      </c>
      <c r="N531" s="15">
        <f t="shared" si="90"/>
        <v>6.5</v>
      </c>
      <c r="O531" s="27">
        <v>2.3775827140166634</v>
      </c>
      <c r="P531" s="34">
        <f t="shared" si="92"/>
        <v>2.5550178840581914</v>
      </c>
    </row>
    <row r="532" spans="1:16" x14ac:dyDescent="0.25">
      <c r="G532" s="6">
        <f t="shared" si="87"/>
        <v>616</v>
      </c>
      <c r="H532" s="6">
        <v>60</v>
      </c>
      <c r="I532" s="6">
        <v>1070</v>
      </c>
      <c r="J532" s="28">
        <v>5.0000000000000001E-3</v>
      </c>
      <c r="K532" s="28">
        <v>3.5000000000000003E-2</v>
      </c>
      <c r="L532" s="15">
        <f t="shared" si="89"/>
        <v>0.33377837116154874</v>
      </c>
      <c r="M532" s="15">
        <f t="shared" si="93"/>
        <v>1.6355140186915891</v>
      </c>
      <c r="N532" s="15">
        <f t="shared" si="90"/>
        <v>4.9000000000000004</v>
      </c>
      <c r="O532" s="27">
        <v>1.5869222215475172</v>
      </c>
      <c r="P532" s="34">
        <f t="shared" si="92"/>
        <v>1.0306201504297337</v>
      </c>
    </row>
    <row r="533" spans="1:16" x14ac:dyDescent="0.25">
      <c r="G533" s="6">
        <f t="shared" si="87"/>
        <v>617</v>
      </c>
      <c r="H533" s="6">
        <v>80</v>
      </c>
      <c r="I533" s="6">
        <v>1070</v>
      </c>
      <c r="J533" s="28">
        <v>4.0000000000000001E-3</v>
      </c>
      <c r="K533" s="28">
        <v>2.5999999999999999E-2</v>
      </c>
      <c r="L533" s="15">
        <f t="shared" si="89"/>
        <v>0.26702269692923897</v>
      </c>
      <c r="M533" s="15">
        <f t="shared" si="93"/>
        <v>0.93457943925233633</v>
      </c>
      <c r="N533" s="15">
        <f t="shared" si="90"/>
        <v>3.5</v>
      </c>
      <c r="O533" s="27">
        <v>4.7832930222376797</v>
      </c>
      <c r="P533" s="34">
        <f t="shared" si="92"/>
        <v>0.19538410774908566</v>
      </c>
    </row>
    <row r="534" spans="1:16" x14ac:dyDescent="0.25">
      <c r="G534" s="6">
        <f t="shared" si="87"/>
        <v>618</v>
      </c>
      <c r="H534" s="6">
        <v>100</v>
      </c>
      <c r="I534" s="6">
        <v>1070</v>
      </c>
      <c r="J534" s="28">
        <v>3.0000000000000001E-3</v>
      </c>
      <c r="K534" s="28">
        <v>1.6E-2</v>
      </c>
      <c r="L534" s="15">
        <f t="shared" si="89"/>
        <v>0.20026702269692923</v>
      </c>
      <c r="M534" s="15">
        <f t="shared" si="93"/>
        <v>0.1557632398753894</v>
      </c>
      <c r="N534" s="15">
        <f t="shared" si="90"/>
        <v>0.77777777777777779</v>
      </c>
      <c r="O534" s="27">
        <v>0.95461511201859062</v>
      </c>
      <c r="P534" s="34">
        <f t="shared" si="92"/>
        <v>0.16316862986383981</v>
      </c>
    </row>
    <row r="535" spans="1:16" x14ac:dyDescent="0.25">
      <c r="G535" s="6">
        <f t="shared" si="87"/>
        <v>619</v>
      </c>
      <c r="H535" s="6">
        <v>100</v>
      </c>
      <c r="I535" s="6" t="s">
        <v>22</v>
      </c>
      <c r="J535" s="28" t="s">
        <v>20</v>
      </c>
      <c r="K535" s="28" t="s">
        <v>20</v>
      </c>
      <c r="L535" s="15"/>
      <c r="M535" s="15"/>
      <c r="N535" s="15"/>
      <c r="O535" s="27"/>
      <c r="P535" s="34"/>
    </row>
    <row r="536" spans="1:16" x14ac:dyDescent="0.25">
      <c r="A536" s="6">
        <v>76</v>
      </c>
      <c r="B536" s="6" t="s">
        <v>33</v>
      </c>
      <c r="C536" s="9">
        <v>43658</v>
      </c>
      <c r="D536" s="6">
        <v>932</v>
      </c>
      <c r="E536" s="6">
        <v>40.270032</v>
      </c>
      <c r="F536" s="6">
        <v>-70.830219999999997</v>
      </c>
      <c r="G536" s="6">
        <f t="shared" si="87"/>
        <v>620</v>
      </c>
      <c r="H536" s="6">
        <v>0</v>
      </c>
      <c r="I536" s="6">
        <v>1070</v>
      </c>
      <c r="J536" s="28">
        <v>1.6E-2</v>
      </c>
      <c r="K536" s="28">
        <v>9.9000000000000005E-2</v>
      </c>
      <c r="L536" s="15">
        <f t="shared" si="89"/>
        <v>1.0680907877169559</v>
      </c>
      <c r="M536" s="15">
        <f>1000*(K536-K$564)*1000/(12*I536)</f>
        <v>6.61993769470405</v>
      </c>
      <c r="N536" s="15">
        <f t="shared" si="90"/>
        <v>6.197916666666667</v>
      </c>
      <c r="O536" s="27">
        <v>2.0661004018692766</v>
      </c>
      <c r="P536" s="34">
        <f t="shared" si="92"/>
        <v>3.2040735719884426</v>
      </c>
    </row>
    <row r="537" spans="1:16" x14ac:dyDescent="0.25">
      <c r="G537" s="6">
        <f t="shared" si="87"/>
        <v>621</v>
      </c>
      <c r="H537" s="6">
        <v>10</v>
      </c>
      <c r="I537" s="6">
        <v>1070</v>
      </c>
      <c r="J537" s="28">
        <v>3.2000000000000001E-2</v>
      </c>
      <c r="K537" s="28">
        <v>0.214</v>
      </c>
      <c r="L537" s="15">
        <f t="shared" si="89"/>
        <v>2.1361815754339117</v>
      </c>
      <c r="M537" s="15">
        <f t="shared" ref="M537:M543" si="94">1000*(K537-K$564)*1000/(12*I537)</f>
        <v>15.576323987538938</v>
      </c>
      <c r="N537" s="15">
        <f t="shared" si="90"/>
        <v>7.2916666666666661</v>
      </c>
      <c r="O537" s="27">
        <v>1.1900173472610605</v>
      </c>
      <c r="P537" s="34">
        <f t="shared" si="92"/>
        <v>13.089157081104194</v>
      </c>
    </row>
    <row r="538" spans="1:16" x14ac:dyDescent="0.25">
      <c r="G538" s="6">
        <f t="shared" si="87"/>
        <v>622</v>
      </c>
      <c r="H538" s="6">
        <v>20</v>
      </c>
      <c r="I538" s="6">
        <v>1070</v>
      </c>
      <c r="J538" s="28">
        <v>4.1000000000000002E-2</v>
      </c>
      <c r="K538" s="28">
        <v>0.22700000000000001</v>
      </c>
      <c r="L538" s="15">
        <f t="shared" si="89"/>
        <v>2.7369826435246996</v>
      </c>
      <c r="M538" s="15">
        <f t="shared" si="94"/>
        <v>16.588785046728972</v>
      </c>
      <c r="N538" s="15">
        <f t="shared" si="90"/>
        <v>6.0609756097560981</v>
      </c>
      <c r="O538" s="27">
        <v>6.2134321626389442</v>
      </c>
      <c r="P538" s="34">
        <f t="shared" si="92"/>
        <v>2.6698263717235871</v>
      </c>
    </row>
    <row r="539" spans="1:16" x14ac:dyDescent="0.25">
      <c r="G539" s="6">
        <f t="shared" si="87"/>
        <v>623</v>
      </c>
      <c r="H539" s="6">
        <v>27</v>
      </c>
      <c r="I539" s="6">
        <v>1070</v>
      </c>
      <c r="J539" s="28">
        <v>3.3000000000000002E-2</v>
      </c>
      <c r="K539" s="28">
        <v>0.20699999999999999</v>
      </c>
      <c r="L539" s="15">
        <f t="shared" si="89"/>
        <v>2.2029372496662218</v>
      </c>
      <c r="M539" s="15">
        <f t="shared" si="94"/>
        <v>15.031152647975075</v>
      </c>
      <c r="N539" s="15">
        <f t="shared" si="90"/>
        <v>6.8232323232323209</v>
      </c>
      <c r="O539" s="27">
        <v>3.8160624002584038</v>
      </c>
      <c r="P539" s="34">
        <f t="shared" si="92"/>
        <v>3.9389168916517834</v>
      </c>
    </row>
    <row r="540" spans="1:16" x14ac:dyDescent="0.25">
      <c r="G540" s="6">
        <f t="shared" si="87"/>
        <v>624</v>
      </c>
      <c r="H540" s="6">
        <v>40</v>
      </c>
      <c r="I540" s="6">
        <v>1070</v>
      </c>
      <c r="J540" s="28">
        <v>8.0000000000000002E-3</v>
      </c>
      <c r="K540" s="28">
        <v>5.1999999999999998E-2</v>
      </c>
      <c r="L540" s="15">
        <f t="shared" si="89"/>
        <v>0.53404539385847793</v>
      </c>
      <c r="M540" s="15">
        <f t="shared" si="94"/>
        <v>2.9595015576323989</v>
      </c>
      <c r="N540" s="15">
        <f t="shared" si="90"/>
        <v>5.541666666666667</v>
      </c>
      <c r="O540" s="27"/>
      <c r="P540" s="34"/>
    </row>
    <row r="541" spans="1:16" x14ac:dyDescent="0.25">
      <c r="G541" s="6">
        <f t="shared" si="87"/>
        <v>625</v>
      </c>
      <c r="H541" s="6">
        <v>60</v>
      </c>
      <c r="I541" s="6">
        <v>1070</v>
      </c>
      <c r="J541" s="28">
        <v>7.0000000000000001E-3</v>
      </c>
      <c r="K541" s="28">
        <v>3.6999999999999998E-2</v>
      </c>
      <c r="L541" s="15">
        <f t="shared" si="89"/>
        <v>0.46728971962616822</v>
      </c>
      <c r="M541" s="15">
        <f t="shared" si="94"/>
        <v>1.7912772585669783</v>
      </c>
      <c r="N541" s="15">
        <f t="shared" si="90"/>
        <v>3.8333333333333335</v>
      </c>
      <c r="O541" s="27"/>
      <c r="P541" s="34"/>
    </row>
    <row r="542" spans="1:16" x14ac:dyDescent="0.25">
      <c r="G542" s="6">
        <f t="shared" si="87"/>
        <v>626</v>
      </c>
      <c r="H542" s="6">
        <v>80</v>
      </c>
      <c r="I542" s="6">
        <v>1070</v>
      </c>
      <c r="J542" s="28">
        <v>5.0000000000000001E-3</v>
      </c>
      <c r="K542" s="28">
        <v>2.5000000000000001E-2</v>
      </c>
      <c r="L542" s="15">
        <f t="shared" si="89"/>
        <v>0.33377837116154874</v>
      </c>
      <c r="M542" s="15">
        <f t="shared" si="94"/>
        <v>0.85669781931464184</v>
      </c>
      <c r="N542" s="15">
        <f t="shared" si="90"/>
        <v>2.5666666666666669</v>
      </c>
      <c r="O542" s="27"/>
      <c r="P542" s="34"/>
    </row>
    <row r="543" spans="1:16" x14ac:dyDescent="0.25">
      <c r="G543" s="6">
        <f t="shared" si="87"/>
        <v>627</v>
      </c>
      <c r="H543" s="6">
        <v>100</v>
      </c>
      <c r="I543" s="6">
        <v>1070</v>
      </c>
      <c r="J543" s="28">
        <v>5.0000000000000001E-3</v>
      </c>
      <c r="K543" s="28">
        <v>4.5999999999999999E-2</v>
      </c>
      <c r="L543" s="15">
        <f t="shared" si="89"/>
        <v>0.33377837116154874</v>
      </c>
      <c r="M543" s="15">
        <f t="shared" si="94"/>
        <v>2.4922118380062304</v>
      </c>
      <c r="N543" s="15">
        <f t="shared" si="90"/>
        <v>7.4666666666666659</v>
      </c>
      <c r="O543" s="27">
        <v>1.5669358836019911</v>
      </c>
      <c r="P543" s="34">
        <f t="shared" si="92"/>
        <v>1.5905002011168847</v>
      </c>
    </row>
    <row r="544" spans="1:16" x14ac:dyDescent="0.25">
      <c r="G544" s="6">
        <f t="shared" si="87"/>
        <v>628</v>
      </c>
      <c r="H544" s="6">
        <v>100</v>
      </c>
      <c r="I544" s="6" t="s">
        <v>22</v>
      </c>
      <c r="J544" s="28" t="s">
        <v>20</v>
      </c>
      <c r="K544" s="28" t="s">
        <v>20</v>
      </c>
      <c r="L544" s="15"/>
      <c r="M544" s="15"/>
      <c r="N544" s="15"/>
      <c r="O544" s="27"/>
      <c r="P544" s="34"/>
    </row>
    <row r="545" spans="1:19" x14ac:dyDescent="0.25">
      <c r="A545" s="6">
        <v>77</v>
      </c>
      <c r="B545" s="6" t="s">
        <v>32</v>
      </c>
      <c r="C545" s="9">
        <v>43658</v>
      </c>
      <c r="D545" s="6">
        <v>1034</v>
      </c>
      <c r="E545" s="6">
        <v>40.335272000000003</v>
      </c>
      <c r="F545" s="6">
        <v>-70.828654</v>
      </c>
      <c r="G545" s="6">
        <f t="shared" si="87"/>
        <v>629</v>
      </c>
      <c r="H545" s="6">
        <v>0</v>
      </c>
      <c r="I545" s="6">
        <v>1070</v>
      </c>
      <c r="J545" s="28">
        <v>1.2999999999999999E-2</v>
      </c>
      <c r="K545" s="28">
        <v>0.08</v>
      </c>
      <c r="L545" s="15">
        <f t="shared" si="89"/>
        <v>0.86782376502002667</v>
      </c>
      <c r="M545" s="15">
        <f>1000*(K545-K$564)*1000/(12*I545)</f>
        <v>5.1401869158878508</v>
      </c>
      <c r="N545" s="15">
        <f t="shared" si="90"/>
        <v>5.9230769230769234</v>
      </c>
      <c r="O545" s="27"/>
      <c r="P545" s="34"/>
      <c r="Q545" s="14">
        <v>100</v>
      </c>
      <c r="R545" s="15">
        <v>0.27030539311241064</v>
      </c>
      <c r="S545" s="15">
        <v>404.46303313840156</v>
      </c>
    </row>
    <row r="546" spans="1:19" x14ac:dyDescent="0.25">
      <c r="G546" s="6">
        <f t="shared" si="87"/>
        <v>630</v>
      </c>
      <c r="H546" s="6">
        <v>5</v>
      </c>
      <c r="I546" s="6">
        <v>1070</v>
      </c>
      <c r="J546" s="28">
        <v>2.1000000000000001E-2</v>
      </c>
      <c r="K546" s="28">
        <v>0.129</v>
      </c>
      <c r="L546" s="15">
        <f t="shared" si="89"/>
        <v>1.4018691588785046</v>
      </c>
      <c r="M546" s="15">
        <f t="shared" ref="M546:M553" si="95">1000*(K546-K$564)*1000/(12*I546)</f>
        <v>8.9563862928348907</v>
      </c>
      <c r="N546" s="15">
        <f t="shared" si="90"/>
        <v>6.3888888888888893</v>
      </c>
      <c r="O546" s="27">
        <v>1.1851808390371157</v>
      </c>
      <c r="P546" s="34">
        <f t="shared" si="92"/>
        <v>7.5569786464919453</v>
      </c>
      <c r="Q546" s="14">
        <v>50</v>
      </c>
      <c r="R546" s="15">
        <v>0.36994411955815465</v>
      </c>
    </row>
    <row r="547" spans="1:19" x14ac:dyDescent="0.25">
      <c r="G547" s="6">
        <f t="shared" si="87"/>
        <v>631</v>
      </c>
      <c r="H547" s="6">
        <v>9</v>
      </c>
      <c r="I547" s="6">
        <v>1070</v>
      </c>
      <c r="J547" s="28">
        <v>3.2000000000000001E-2</v>
      </c>
      <c r="K547" s="28">
        <v>0.192</v>
      </c>
      <c r="L547" s="15">
        <f t="shared" si="89"/>
        <v>2.1361815754339117</v>
      </c>
      <c r="M547" s="15">
        <f t="shared" si="95"/>
        <v>13.862928348909657</v>
      </c>
      <c r="N547" s="15">
        <f t="shared" si="90"/>
        <v>6.4895833333333339</v>
      </c>
      <c r="O547" s="27">
        <v>3.2933389127926498</v>
      </c>
      <c r="P547" s="34">
        <f t="shared" si="92"/>
        <v>4.2093840676586547</v>
      </c>
      <c r="Q547" s="14">
        <v>25</v>
      </c>
      <c r="R547" s="15">
        <v>0.85416504223521772</v>
      </c>
    </row>
    <row r="548" spans="1:19" x14ac:dyDescent="0.25">
      <c r="G548" s="6">
        <f t="shared" si="87"/>
        <v>632</v>
      </c>
      <c r="H548" s="6">
        <v>12</v>
      </c>
      <c r="I548" s="6">
        <v>1070</v>
      </c>
      <c r="J548" s="28">
        <v>0.04</v>
      </c>
      <c r="K548" s="28">
        <v>0.24399999999999999</v>
      </c>
      <c r="L548" s="15">
        <f t="shared" si="89"/>
        <v>2.6702269692923899</v>
      </c>
      <c r="M548" s="15">
        <f t="shared" si="95"/>
        <v>17.912772585669778</v>
      </c>
      <c r="N548" s="15">
        <f t="shared" si="90"/>
        <v>6.7083333333333321</v>
      </c>
      <c r="O548" s="27">
        <v>9.2016545477104721</v>
      </c>
      <c r="P548" s="34">
        <f t="shared" si="92"/>
        <v>1.9466904014698942</v>
      </c>
      <c r="Q548" s="14">
        <v>15</v>
      </c>
      <c r="R548" s="15">
        <v>0.81432618583495775</v>
      </c>
    </row>
    <row r="549" spans="1:19" x14ac:dyDescent="0.25">
      <c r="G549" s="6">
        <f t="shared" si="87"/>
        <v>633</v>
      </c>
      <c r="H549" s="6">
        <v>20</v>
      </c>
      <c r="I549" s="6">
        <v>1070</v>
      </c>
      <c r="J549" s="28">
        <v>3.3000000000000002E-2</v>
      </c>
      <c r="K549" s="28">
        <v>0.19900000000000001</v>
      </c>
      <c r="L549" s="15">
        <f t="shared" si="89"/>
        <v>2.2029372496662218</v>
      </c>
      <c r="M549" s="15">
        <f t="shared" si="95"/>
        <v>14.40809968847352</v>
      </c>
      <c r="N549" s="15">
        <f t="shared" si="90"/>
        <v>6.5404040404040398</v>
      </c>
      <c r="O549" s="27">
        <v>5.5815221495349494</v>
      </c>
      <c r="P549" s="34">
        <f t="shared" si="92"/>
        <v>2.5813925489257437</v>
      </c>
      <c r="Q549" s="14">
        <v>5</v>
      </c>
      <c r="R549" s="15">
        <v>0.40920077972709551</v>
      </c>
    </row>
    <row r="550" spans="1:19" x14ac:dyDescent="0.25">
      <c r="G550" s="6">
        <v>635</v>
      </c>
      <c r="H550" s="6">
        <v>30</v>
      </c>
      <c r="I550" s="6">
        <v>1070</v>
      </c>
      <c r="J550" s="28">
        <v>1.2999999999999999E-2</v>
      </c>
      <c r="K550" s="28">
        <v>7.1999999999999995E-2</v>
      </c>
      <c r="L550" s="15">
        <f t="shared" si="89"/>
        <v>0.86782376502002667</v>
      </c>
      <c r="M550" s="15">
        <f t="shared" si="95"/>
        <v>4.5171339563862922</v>
      </c>
      <c r="N550" s="15">
        <f t="shared" si="90"/>
        <v>5.2051282051282044</v>
      </c>
      <c r="O550" s="27"/>
      <c r="P550" s="34"/>
      <c r="Q550" s="14">
        <v>1</v>
      </c>
    </row>
    <row r="551" spans="1:19" x14ac:dyDescent="0.25">
      <c r="G551" s="6">
        <f t="shared" si="87"/>
        <v>636</v>
      </c>
      <c r="H551" s="6">
        <v>45</v>
      </c>
      <c r="I551" s="6">
        <v>1070</v>
      </c>
      <c r="J551" s="28">
        <v>5.0000000000000001E-3</v>
      </c>
      <c r="K551" s="28">
        <v>2.4E-2</v>
      </c>
      <c r="L551" s="15">
        <f t="shared" si="89"/>
        <v>0.33377837116154874</v>
      </c>
      <c r="M551" s="15">
        <f t="shared" si="95"/>
        <v>0.77881619937694702</v>
      </c>
      <c r="N551" s="15">
        <f t="shared" si="90"/>
        <v>2.333333333333333</v>
      </c>
      <c r="O551" s="27"/>
      <c r="P551" s="34"/>
      <c r="Q551" s="14">
        <v>0.1</v>
      </c>
      <c r="R551" s="15">
        <v>0</v>
      </c>
    </row>
    <row r="552" spans="1:19" x14ac:dyDescent="0.25">
      <c r="G552" s="6">
        <f t="shared" si="87"/>
        <v>637</v>
      </c>
      <c r="H552" s="6">
        <v>60</v>
      </c>
      <c r="I552" s="6">
        <v>1070</v>
      </c>
      <c r="J552" s="28">
        <v>5.0000000000000001E-3</v>
      </c>
      <c r="K552" s="28">
        <v>2.9000000000000001E-2</v>
      </c>
      <c r="L552" s="15">
        <f t="shared" si="89"/>
        <v>0.33377837116154874</v>
      </c>
      <c r="M552" s="15">
        <f t="shared" si="95"/>
        <v>1.1682242990654208</v>
      </c>
      <c r="N552" s="15">
        <f t="shared" si="90"/>
        <v>3.5000000000000004</v>
      </c>
      <c r="O552" s="27">
        <v>1.6947033779815708</v>
      </c>
      <c r="P552" s="34">
        <f t="shared" si="92"/>
        <v>0.68933850858124901</v>
      </c>
    </row>
    <row r="553" spans="1:19" x14ac:dyDescent="0.25">
      <c r="G553" s="6">
        <f t="shared" si="87"/>
        <v>638</v>
      </c>
      <c r="H553" s="6">
        <v>80</v>
      </c>
      <c r="I553" s="6">
        <v>1070</v>
      </c>
      <c r="J553" s="28">
        <v>7.0000000000000001E-3</v>
      </c>
      <c r="K553" s="28">
        <v>6.2E-2</v>
      </c>
      <c r="L553" s="15">
        <f t="shared" si="89"/>
        <v>0.46728971962616822</v>
      </c>
      <c r="M553" s="15">
        <f t="shared" si="95"/>
        <v>3.7383177570093458</v>
      </c>
      <c r="N553" s="15">
        <f t="shared" si="90"/>
        <v>8</v>
      </c>
      <c r="O553" s="27">
        <v>0.91510234586618755</v>
      </c>
      <c r="P553" s="34">
        <f t="shared" si="92"/>
        <v>4.0851362406582528</v>
      </c>
    </row>
    <row r="554" spans="1:19" x14ac:dyDescent="0.25">
      <c r="G554" s="6">
        <f t="shared" si="87"/>
        <v>639</v>
      </c>
      <c r="H554" s="6">
        <v>80</v>
      </c>
      <c r="I554" s="6" t="s">
        <v>22</v>
      </c>
      <c r="J554" s="28" t="s">
        <v>20</v>
      </c>
      <c r="K554" s="28" t="s">
        <v>20</v>
      </c>
      <c r="L554" s="15"/>
      <c r="M554" s="15"/>
      <c r="N554" s="15"/>
      <c r="O554" s="27"/>
      <c r="P554" s="34"/>
    </row>
    <row r="555" spans="1:19" x14ac:dyDescent="0.25">
      <c r="A555" s="6">
        <v>79</v>
      </c>
      <c r="B555" s="6" t="s">
        <v>31</v>
      </c>
      <c r="C555" s="9">
        <v>43658</v>
      </c>
      <c r="D555" s="6">
        <v>1305</v>
      </c>
      <c r="E555" s="6">
        <v>40.399374000000002</v>
      </c>
      <c r="F555" s="6">
        <v>-70.827853000000005</v>
      </c>
      <c r="G555" s="6">
        <f t="shared" si="87"/>
        <v>640</v>
      </c>
      <c r="H555" s="6">
        <v>0</v>
      </c>
      <c r="I555" s="6">
        <v>1070</v>
      </c>
      <c r="J555" s="28">
        <v>1.4E-2</v>
      </c>
      <c r="K555" s="28">
        <v>8.4000000000000005E-2</v>
      </c>
      <c r="L555" s="15">
        <f t="shared" si="89"/>
        <v>0.93457943925233644</v>
      </c>
      <c r="M555" s="15">
        <f>1000*(K555-K$564)*1000/(12*I555)</f>
        <v>5.4517133956386292</v>
      </c>
      <c r="N555" s="15">
        <f t="shared" si="90"/>
        <v>5.833333333333333</v>
      </c>
      <c r="O555" s="27">
        <v>0.79789830102599846</v>
      </c>
      <c r="P555" s="34">
        <f t="shared" si="92"/>
        <v>6.8325918085405126</v>
      </c>
      <c r="Q555" s="14">
        <v>100</v>
      </c>
      <c r="R555" s="15">
        <v>0.24916780591211363</v>
      </c>
      <c r="S555" s="15">
        <v>347.69167836325789</v>
      </c>
    </row>
    <row r="556" spans="1:19" x14ac:dyDescent="0.25">
      <c r="G556" s="6">
        <f t="shared" si="87"/>
        <v>641</v>
      </c>
      <c r="H556" s="6">
        <v>5</v>
      </c>
      <c r="I556" s="6">
        <v>1070</v>
      </c>
      <c r="J556" s="28">
        <v>1.7999999999999999E-2</v>
      </c>
      <c r="K556" s="28">
        <v>0.105</v>
      </c>
      <c r="L556" s="15">
        <f t="shared" si="89"/>
        <v>1.2016021361815754</v>
      </c>
      <c r="M556" s="15">
        <f t="shared" ref="M556:M563" si="96">1000*(K556-K$564)*1000/(12*I556)</f>
        <v>7.0872274143302176</v>
      </c>
      <c r="N556" s="15">
        <f t="shared" si="90"/>
        <v>5.8981481481481479</v>
      </c>
      <c r="O556" s="27"/>
      <c r="P556" s="34"/>
      <c r="Q556" s="14">
        <v>50</v>
      </c>
      <c r="R556" s="15">
        <v>0.31064143953990198</v>
      </c>
    </row>
    <row r="557" spans="1:19" x14ac:dyDescent="0.25">
      <c r="G557" s="6">
        <f t="shared" si="87"/>
        <v>642</v>
      </c>
      <c r="H557" s="6">
        <v>9</v>
      </c>
      <c r="I557" s="6">
        <v>1070</v>
      </c>
      <c r="J557" s="28">
        <v>3.2000000000000001E-2</v>
      </c>
      <c r="K557" s="28">
        <v>0.187</v>
      </c>
      <c r="L557" s="15">
        <f t="shared" si="89"/>
        <v>2.1361815754339117</v>
      </c>
      <c r="M557" s="15">
        <f t="shared" si="96"/>
        <v>13.473520249221183</v>
      </c>
      <c r="N557" s="15">
        <f t="shared" si="90"/>
        <v>6.307291666666667</v>
      </c>
      <c r="O557" s="27">
        <v>1.0304418464802119</v>
      </c>
      <c r="P557" s="34">
        <f t="shared" si="92"/>
        <v>13.075478538885136</v>
      </c>
      <c r="Q557" s="14">
        <v>25</v>
      </c>
      <c r="R557" s="15">
        <v>0.57870373890471249</v>
      </c>
    </row>
    <row r="558" spans="1:19" x14ac:dyDescent="0.25">
      <c r="G558" s="6">
        <f t="shared" si="87"/>
        <v>643</v>
      </c>
      <c r="H558" s="6">
        <v>12</v>
      </c>
      <c r="I558" s="6">
        <v>1070</v>
      </c>
      <c r="J558" s="28">
        <v>3.5000000000000003E-2</v>
      </c>
      <c r="K558" s="28">
        <v>0.21199999999999999</v>
      </c>
      <c r="L558" s="15">
        <f t="shared" si="89"/>
        <v>2.3364485981308412</v>
      </c>
      <c r="M558" s="15">
        <f t="shared" si="96"/>
        <v>15.420560747663549</v>
      </c>
      <c r="N558" s="15">
        <f t="shared" si="90"/>
        <v>6.5999999999999988</v>
      </c>
      <c r="O558" s="27">
        <v>3.4180218804373523</v>
      </c>
      <c r="P558" s="34">
        <f t="shared" si="92"/>
        <v>4.5115453578344011</v>
      </c>
      <c r="Q558" s="14">
        <v>15</v>
      </c>
      <c r="R558" s="15">
        <v>0.54498638227856189</v>
      </c>
    </row>
    <row r="559" spans="1:19" x14ac:dyDescent="0.25">
      <c r="G559" s="6">
        <f t="shared" si="87"/>
        <v>644</v>
      </c>
      <c r="H559" s="6">
        <v>20</v>
      </c>
      <c r="I559" s="6">
        <v>1070</v>
      </c>
      <c r="J559" s="28">
        <v>4.5999999999999999E-2</v>
      </c>
      <c r="K559" s="28">
        <v>0.26400000000000001</v>
      </c>
      <c r="L559" s="15">
        <f t="shared" si="89"/>
        <v>3.0707610146862483</v>
      </c>
      <c r="M559" s="15">
        <f t="shared" si="96"/>
        <v>19.470404984423677</v>
      </c>
      <c r="N559" s="15">
        <f t="shared" si="90"/>
        <v>6.3405797101449277</v>
      </c>
      <c r="O559" s="27">
        <v>3.9771756698908387</v>
      </c>
      <c r="P559" s="34">
        <f t="shared" si="92"/>
        <v>4.8955355761185375</v>
      </c>
      <c r="Q559" s="14">
        <v>5</v>
      </c>
      <c r="R559" s="15">
        <v>0.70252920092640048</v>
      </c>
    </row>
    <row r="560" spans="1:19" x14ac:dyDescent="0.25">
      <c r="G560" s="6">
        <f t="shared" si="87"/>
        <v>645</v>
      </c>
      <c r="H560" s="6">
        <v>30</v>
      </c>
      <c r="I560" s="6">
        <v>1070</v>
      </c>
      <c r="J560" s="28">
        <v>1.9E-2</v>
      </c>
      <c r="K560" s="28">
        <v>0.11600000000000001</v>
      </c>
      <c r="L560" s="15">
        <f t="shared" si="89"/>
        <v>1.2683578104138853</v>
      </c>
      <c r="M560" s="15">
        <f t="shared" si="96"/>
        <v>7.9439252336448609</v>
      </c>
      <c r="N560" s="15">
        <f t="shared" si="90"/>
        <v>6.2631578947368425</v>
      </c>
      <c r="O560" s="27"/>
      <c r="P560" s="34"/>
      <c r="Q560" s="14">
        <v>1</v>
      </c>
      <c r="R560" s="15">
        <v>8.9655702031177051E-2</v>
      </c>
    </row>
    <row r="561" spans="1:19" x14ac:dyDescent="0.25">
      <c r="G561" s="6">
        <f t="shared" si="87"/>
        <v>646</v>
      </c>
      <c r="H561" s="6">
        <v>45</v>
      </c>
      <c r="I561" s="6">
        <v>1070</v>
      </c>
      <c r="J561" s="28">
        <v>8.0000000000000002E-3</v>
      </c>
      <c r="K561" s="28">
        <v>5.7000000000000002E-2</v>
      </c>
      <c r="L561" s="15">
        <f t="shared" si="89"/>
        <v>0.53404539385847793</v>
      </c>
      <c r="M561" s="15">
        <f t="shared" si="96"/>
        <v>3.3489096573208723</v>
      </c>
      <c r="N561" s="15">
        <f t="shared" si="90"/>
        <v>6.2708333333333339</v>
      </c>
      <c r="O561" s="27"/>
      <c r="P561" s="34"/>
      <c r="Q561" s="14">
        <v>0.1</v>
      </c>
      <c r="R561" s="15">
        <v>0</v>
      </c>
    </row>
    <row r="562" spans="1:19" x14ac:dyDescent="0.25">
      <c r="G562" s="6">
        <f t="shared" si="87"/>
        <v>647</v>
      </c>
      <c r="H562" s="6">
        <v>60</v>
      </c>
      <c r="I562" s="6">
        <v>1070</v>
      </c>
      <c r="J562" s="28">
        <v>7.0000000000000001E-3</v>
      </c>
      <c r="K562" s="28">
        <v>5.1999999999999998E-2</v>
      </c>
      <c r="L562" s="15">
        <f t="shared" si="89"/>
        <v>0.46728971962616822</v>
      </c>
      <c r="M562" s="15">
        <f t="shared" si="96"/>
        <v>2.9595015576323989</v>
      </c>
      <c r="N562" s="15">
        <f t="shared" si="90"/>
        <v>6.3333333333333339</v>
      </c>
      <c r="O562" s="27"/>
      <c r="P562" s="34"/>
    </row>
    <row r="563" spans="1:19" x14ac:dyDescent="0.25">
      <c r="G563" s="6">
        <f t="shared" si="87"/>
        <v>648</v>
      </c>
      <c r="H563" s="6">
        <v>79</v>
      </c>
      <c r="I563" s="6">
        <v>1070</v>
      </c>
      <c r="J563" s="28">
        <v>7.0000000000000001E-3</v>
      </c>
      <c r="K563" s="28">
        <v>5.8999999999999997E-2</v>
      </c>
      <c r="L563" s="15">
        <f t="shared" si="89"/>
        <v>0.46728971962616822</v>
      </c>
      <c r="M563" s="15">
        <f t="shared" si="96"/>
        <v>3.5046728971962615</v>
      </c>
      <c r="N563" s="15">
        <f t="shared" si="90"/>
        <v>7.5</v>
      </c>
      <c r="O563" s="27"/>
      <c r="P563" s="34"/>
    </row>
    <row r="564" spans="1:19" x14ac:dyDescent="0.25">
      <c r="G564" s="6">
        <f t="shared" si="87"/>
        <v>649</v>
      </c>
      <c r="H564" s="6">
        <v>79</v>
      </c>
      <c r="I564" s="6" t="s">
        <v>22</v>
      </c>
      <c r="J564" s="28" t="s">
        <v>20</v>
      </c>
      <c r="K564" s="28">
        <v>1.4E-2</v>
      </c>
      <c r="L564" s="15"/>
      <c r="M564" s="15"/>
      <c r="N564" s="15"/>
      <c r="O564" s="27"/>
      <c r="P564" s="34"/>
    </row>
    <row r="565" spans="1:19" x14ac:dyDescent="0.25">
      <c r="A565" s="6">
        <v>80</v>
      </c>
      <c r="B565" s="6" t="s">
        <v>30</v>
      </c>
      <c r="C565" s="9">
        <v>43658</v>
      </c>
      <c r="D565" s="6">
        <v>1408</v>
      </c>
      <c r="E565" s="6">
        <v>40.464745000000001</v>
      </c>
      <c r="F565" s="6">
        <v>-70.828760000000003</v>
      </c>
      <c r="G565" s="6">
        <f t="shared" si="87"/>
        <v>650</v>
      </c>
      <c r="H565" s="6">
        <v>0</v>
      </c>
      <c r="I565" s="6">
        <v>1070</v>
      </c>
      <c r="J565" s="28">
        <v>2.4E-2</v>
      </c>
      <c r="K565" s="28">
        <v>0.26800000000000002</v>
      </c>
      <c r="L565" s="15">
        <f t="shared" si="89"/>
        <v>1.6021361815754338</v>
      </c>
      <c r="M565" s="15">
        <f>1000*(K565-K$574)*1000/(12*I565)</f>
        <v>19.080996884735203</v>
      </c>
      <c r="N565" s="15">
        <f t="shared" si="90"/>
        <v>11.909722222222223</v>
      </c>
      <c r="O565" s="27">
        <v>1.3467916075276385</v>
      </c>
      <c r="P565" s="34">
        <f t="shared" si="92"/>
        <v>14.167742639682011</v>
      </c>
      <c r="Q565" s="14">
        <v>100</v>
      </c>
      <c r="R565" s="15">
        <v>1.4948993592503192</v>
      </c>
      <c r="S565" s="15">
        <v>1798.2119776440454</v>
      </c>
    </row>
    <row r="566" spans="1:19" x14ac:dyDescent="0.25">
      <c r="G566" s="6">
        <f t="shared" si="87"/>
        <v>651</v>
      </c>
      <c r="H566" s="6">
        <v>4</v>
      </c>
      <c r="I566" s="6">
        <v>1070</v>
      </c>
      <c r="J566" s="28">
        <v>3.4000000000000002E-2</v>
      </c>
      <c r="K566" s="28">
        <v>0.20899999999999999</v>
      </c>
      <c r="L566" s="15">
        <f t="shared" si="89"/>
        <v>2.2696929238985315</v>
      </c>
      <c r="M566" s="15">
        <f t="shared" ref="M566:M573" si="97">1000*(K566-K$574)*1000/(12*I566)</f>
        <v>14.485981308411215</v>
      </c>
      <c r="N566" s="15">
        <f t="shared" si="90"/>
        <v>6.3823529411764701</v>
      </c>
      <c r="O566" s="27">
        <v>1.7738632006175654</v>
      </c>
      <c r="P566" s="34">
        <f t="shared" si="92"/>
        <v>8.1663463695328709</v>
      </c>
      <c r="Q566" s="14">
        <v>50</v>
      </c>
      <c r="R566" s="15">
        <v>1.3011423783862812</v>
      </c>
    </row>
    <row r="567" spans="1:19" x14ac:dyDescent="0.25">
      <c r="G567" s="6">
        <f t="shared" si="87"/>
        <v>652</v>
      </c>
      <c r="H567" s="6">
        <v>9</v>
      </c>
      <c r="I567" s="6">
        <v>1070</v>
      </c>
      <c r="J567" s="28">
        <v>3.2000000000000001E-2</v>
      </c>
      <c r="K567" s="28">
        <v>0.17599999999999999</v>
      </c>
      <c r="L567" s="15">
        <f t="shared" si="89"/>
        <v>2.1361815754339117</v>
      </c>
      <c r="M567" s="15">
        <f t="shared" si="97"/>
        <v>11.915887850467289</v>
      </c>
      <c r="N567" s="15">
        <f t="shared" si="90"/>
        <v>5.578125</v>
      </c>
      <c r="O567" s="27"/>
      <c r="P567" s="34"/>
      <c r="Q567" s="14">
        <v>25</v>
      </c>
      <c r="R567" s="15">
        <v>1.5505565109455446</v>
      </c>
    </row>
    <row r="568" spans="1:19" x14ac:dyDescent="0.25">
      <c r="G568" s="6">
        <f t="shared" si="87"/>
        <v>653</v>
      </c>
      <c r="H568" s="6">
        <v>12</v>
      </c>
      <c r="I568" s="6">
        <v>1070</v>
      </c>
      <c r="J568" s="28">
        <v>4.7E-2</v>
      </c>
      <c r="K568" s="28">
        <v>0.28000000000000003</v>
      </c>
      <c r="L568" s="15">
        <f t="shared" si="89"/>
        <v>3.1375166889185579</v>
      </c>
      <c r="M568" s="15">
        <f t="shared" si="97"/>
        <v>20.015576323987538</v>
      </c>
      <c r="N568" s="15">
        <f t="shared" si="90"/>
        <v>6.3794326241134751</v>
      </c>
      <c r="O568" s="27"/>
      <c r="P568" s="34"/>
      <c r="Q568" s="14">
        <v>15</v>
      </c>
      <c r="R568" s="15">
        <v>2.624898082273921</v>
      </c>
    </row>
    <row r="569" spans="1:19" x14ac:dyDescent="0.25">
      <c r="G569" s="6">
        <f t="shared" si="87"/>
        <v>654</v>
      </c>
      <c r="H569" s="6">
        <v>19</v>
      </c>
      <c r="I569" s="6">
        <v>1070</v>
      </c>
      <c r="J569" s="28">
        <v>4.2000000000000003E-2</v>
      </c>
      <c r="K569" s="28">
        <v>0.25700000000000001</v>
      </c>
      <c r="L569" s="15">
        <f t="shared" si="89"/>
        <v>2.8037383177570092</v>
      </c>
      <c r="M569" s="15">
        <f t="shared" si="97"/>
        <v>18.22429906542056</v>
      </c>
      <c r="N569" s="15">
        <f t="shared" si="90"/>
        <v>6.5</v>
      </c>
      <c r="O569" s="27">
        <v>0.65878257006246854</v>
      </c>
      <c r="P569" s="34">
        <f t="shared" si="92"/>
        <v>27.663602368369361</v>
      </c>
      <c r="Q569" s="14">
        <v>5</v>
      </c>
      <c r="R569" s="15">
        <v>1.9849660037871391</v>
      </c>
    </row>
    <row r="570" spans="1:19" x14ac:dyDescent="0.25">
      <c r="G570" s="6">
        <f t="shared" si="87"/>
        <v>655</v>
      </c>
      <c r="H570" s="6">
        <v>29</v>
      </c>
      <c r="I570" s="6">
        <v>1070</v>
      </c>
      <c r="J570" s="28">
        <v>1.7999999999999999E-2</v>
      </c>
      <c r="K570" s="28">
        <v>0.108</v>
      </c>
      <c r="L570" s="15">
        <f t="shared" si="89"/>
        <v>1.2016021361815754</v>
      </c>
      <c r="M570" s="15">
        <f t="shared" si="97"/>
        <v>6.6199376947040491</v>
      </c>
      <c r="N570" s="15">
        <f t="shared" si="90"/>
        <v>5.5092592592592586</v>
      </c>
      <c r="O570" s="27"/>
      <c r="P570" s="34"/>
      <c r="Q570" s="14">
        <v>1</v>
      </c>
      <c r="R570" s="15">
        <v>1.607548766729411</v>
      </c>
    </row>
    <row r="571" spans="1:19" x14ac:dyDescent="0.25">
      <c r="G571" s="6">
        <f t="shared" ref="G571:G622" si="98">G570+1</f>
        <v>656</v>
      </c>
      <c r="H571" s="6">
        <v>43</v>
      </c>
      <c r="I571" s="6">
        <v>1070</v>
      </c>
      <c r="J571" s="28">
        <v>1.4E-2</v>
      </c>
      <c r="K571" s="28">
        <v>7.8E-2</v>
      </c>
      <c r="L571" s="15">
        <f t="shared" si="89"/>
        <v>0.93457943925233644</v>
      </c>
      <c r="M571" s="15">
        <f t="shared" si="97"/>
        <v>4.2834890965732084</v>
      </c>
      <c r="N571" s="15">
        <f t="shared" si="90"/>
        <v>4.583333333333333</v>
      </c>
      <c r="O571" s="27"/>
      <c r="P571" s="34"/>
      <c r="Q571" s="14">
        <v>0.1</v>
      </c>
      <c r="R571" s="15">
        <v>1.5130067084525141</v>
      </c>
    </row>
    <row r="572" spans="1:19" x14ac:dyDescent="0.25">
      <c r="G572" s="6">
        <f t="shared" si="98"/>
        <v>657</v>
      </c>
      <c r="H572" s="6">
        <v>60</v>
      </c>
      <c r="I572" s="6">
        <v>1070</v>
      </c>
      <c r="J572" s="28">
        <v>1.0999999999999999E-2</v>
      </c>
      <c r="K572" s="28">
        <v>7.4999999999999997E-2</v>
      </c>
      <c r="L572" s="15">
        <f t="shared" si="89"/>
        <v>0.73431241655540724</v>
      </c>
      <c r="M572" s="15">
        <f t="shared" si="97"/>
        <v>4.0498442367601246</v>
      </c>
      <c r="N572" s="15">
        <f t="shared" si="90"/>
        <v>5.5151515151515147</v>
      </c>
      <c r="O572" s="27"/>
      <c r="P572" s="34"/>
    </row>
    <row r="573" spans="1:19" x14ac:dyDescent="0.25">
      <c r="G573" s="6">
        <f t="shared" si="98"/>
        <v>658</v>
      </c>
      <c r="H573" s="6">
        <v>70</v>
      </c>
      <c r="I573" s="6">
        <v>1070</v>
      </c>
      <c r="J573" s="28">
        <v>1.0999999999999999E-2</v>
      </c>
      <c r="K573" s="28">
        <v>9.1999999999999998E-2</v>
      </c>
      <c r="L573" s="15">
        <f t="shared" si="89"/>
        <v>0.73431241655540724</v>
      </c>
      <c r="M573" s="15">
        <f t="shared" si="97"/>
        <v>5.3738317757009346</v>
      </c>
      <c r="N573" s="15">
        <f t="shared" si="90"/>
        <v>7.3181818181818183</v>
      </c>
      <c r="O573" s="27"/>
      <c r="P573" s="34"/>
    </row>
    <row r="574" spans="1:19" x14ac:dyDescent="0.25">
      <c r="G574" s="6">
        <f t="shared" si="98"/>
        <v>659</v>
      </c>
      <c r="H574" s="6">
        <v>70</v>
      </c>
      <c r="I574" s="6" t="s">
        <v>22</v>
      </c>
      <c r="J574" s="28" t="s">
        <v>20</v>
      </c>
      <c r="K574" s="28">
        <v>2.3E-2</v>
      </c>
      <c r="L574" s="15"/>
      <c r="M574" s="15"/>
      <c r="N574" s="15"/>
      <c r="O574" s="27"/>
      <c r="P574" s="34"/>
    </row>
    <row r="575" spans="1:19" x14ac:dyDescent="0.25">
      <c r="A575" s="6">
        <v>81</v>
      </c>
      <c r="B575" s="6" t="s">
        <v>39</v>
      </c>
      <c r="C575" s="9">
        <v>43658</v>
      </c>
      <c r="D575" s="6">
        <v>1838</v>
      </c>
      <c r="E575" s="6">
        <v>39.880457999999997</v>
      </c>
      <c r="F575" s="6">
        <v>-70.829594</v>
      </c>
      <c r="G575" s="6">
        <f t="shared" si="98"/>
        <v>660</v>
      </c>
      <c r="H575" s="6">
        <v>0</v>
      </c>
      <c r="I575" s="6">
        <v>1070</v>
      </c>
      <c r="J575" s="28">
        <v>0.01</v>
      </c>
      <c r="K575" s="28">
        <v>5.1999999999999998E-2</v>
      </c>
      <c r="L575" s="15">
        <f t="shared" si="89"/>
        <v>0.66755674232309747</v>
      </c>
      <c r="M575" s="15">
        <f>1000*(K575-K$583)*1000/(12*I575)</f>
        <v>2.3364485981308412</v>
      </c>
      <c r="N575" s="15">
        <f t="shared" si="90"/>
        <v>3.5</v>
      </c>
      <c r="O575" s="27"/>
      <c r="P575" s="34"/>
    </row>
    <row r="576" spans="1:19" x14ac:dyDescent="0.25">
      <c r="G576" s="6">
        <f t="shared" si="98"/>
        <v>661</v>
      </c>
      <c r="H576" s="6">
        <v>10</v>
      </c>
      <c r="I576" s="6">
        <v>1070</v>
      </c>
      <c r="J576" s="28">
        <v>1.0999999999999999E-2</v>
      </c>
      <c r="K576" s="28">
        <v>6.0999999999999999E-2</v>
      </c>
      <c r="L576" s="15">
        <f t="shared" si="89"/>
        <v>0.73431241655540724</v>
      </c>
      <c r="M576" s="15">
        <f t="shared" ref="M576:M582" si="99">1000*(K576-K$583)*1000/(12*I576)</f>
        <v>3.0373831775700935</v>
      </c>
      <c r="N576" s="15">
        <f t="shared" si="90"/>
        <v>4.1363636363636358</v>
      </c>
      <c r="O576" s="27">
        <v>0.30063355256250679</v>
      </c>
      <c r="P576" s="34">
        <f t="shared" si="92"/>
        <v>10.103274074634667</v>
      </c>
    </row>
    <row r="577" spans="1:19" x14ac:dyDescent="0.25">
      <c r="G577" s="6">
        <f t="shared" si="98"/>
        <v>662</v>
      </c>
      <c r="H577" s="6">
        <v>20</v>
      </c>
      <c r="I577" s="6">
        <v>1070</v>
      </c>
      <c r="J577" s="28">
        <v>8.9999999999999993E-3</v>
      </c>
      <c r="K577" s="28">
        <v>5.6000000000000001E-2</v>
      </c>
      <c r="L577" s="15">
        <f t="shared" si="89"/>
        <v>0.6008010680907877</v>
      </c>
      <c r="M577" s="15">
        <f t="shared" si="99"/>
        <v>2.64797507788162</v>
      </c>
      <c r="N577" s="15">
        <f t="shared" si="90"/>
        <v>4.4074074074074074</v>
      </c>
      <c r="O577" s="27">
        <v>0.69829963199734724</v>
      </c>
      <c r="P577" s="34">
        <f t="shared" si="92"/>
        <v>3.792032755777937</v>
      </c>
    </row>
    <row r="578" spans="1:19" x14ac:dyDescent="0.25">
      <c r="G578" s="6">
        <f t="shared" si="98"/>
        <v>663</v>
      </c>
      <c r="H578" s="6">
        <v>30</v>
      </c>
      <c r="I578" s="6">
        <v>1070</v>
      </c>
      <c r="J578" s="28">
        <v>1.2E-2</v>
      </c>
      <c r="K578" s="28">
        <v>7.4999999999999997E-2</v>
      </c>
      <c r="L578" s="15">
        <f t="shared" si="89"/>
        <v>0.8010680907877169</v>
      </c>
      <c r="M578" s="15">
        <f t="shared" si="99"/>
        <v>4.1277258566978192</v>
      </c>
      <c r="N578" s="15">
        <f t="shared" si="90"/>
        <v>5.1527777777777777</v>
      </c>
      <c r="O578" s="27"/>
      <c r="P578" s="34"/>
    </row>
    <row r="579" spans="1:19" x14ac:dyDescent="0.25">
      <c r="G579" s="6">
        <f t="shared" si="98"/>
        <v>664</v>
      </c>
      <c r="H579" s="6">
        <v>45</v>
      </c>
      <c r="I579" s="6">
        <v>1070</v>
      </c>
      <c r="J579" s="28">
        <v>7.8E-2</v>
      </c>
      <c r="K579" s="28">
        <v>0.36799999999999999</v>
      </c>
      <c r="L579" s="15">
        <f t="shared" si="89"/>
        <v>5.2069425901201605</v>
      </c>
      <c r="M579" s="15">
        <f t="shared" si="99"/>
        <v>26.947040498442366</v>
      </c>
      <c r="N579" s="15">
        <f t="shared" si="90"/>
        <v>5.1752136752136746</v>
      </c>
      <c r="O579" s="27">
        <v>15.79629240682479</v>
      </c>
      <c r="P579" s="34">
        <f t="shared" si="92"/>
        <v>1.7059091971986979</v>
      </c>
    </row>
    <row r="580" spans="1:19" x14ac:dyDescent="0.25">
      <c r="G580" s="6">
        <f t="shared" si="98"/>
        <v>665</v>
      </c>
      <c r="H580" s="6">
        <v>60</v>
      </c>
      <c r="I580" s="6">
        <v>1070</v>
      </c>
      <c r="J580" s="28">
        <v>1.7000000000000001E-2</v>
      </c>
      <c r="K580" s="28">
        <v>8.6999999999999994E-2</v>
      </c>
      <c r="L580" s="15">
        <f t="shared" si="89"/>
        <v>1.1348464619492658</v>
      </c>
      <c r="M580" s="15">
        <f t="shared" si="99"/>
        <v>5.0623052959501553</v>
      </c>
      <c r="N580" s="15">
        <f t="shared" si="90"/>
        <v>4.4607843137254894</v>
      </c>
      <c r="O580" s="27">
        <v>6.1298727243835582</v>
      </c>
      <c r="P580" s="34">
        <f t="shared" si="92"/>
        <v>0.82584182797355532</v>
      </c>
    </row>
    <row r="581" spans="1:19" x14ac:dyDescent="0.25">
      <c r="G581" s="6">
        <f t="shared" si="98"/>
        <v>666</v>
      </c>
      <c r="H581" s="6">
        <v>80</v>
      </c>
      <c r="I581" s="6">
        <v>1070</v>
      </c>
      <c r="J581" s="28">
        <v>8.0000000000000002E-3</v>
      </c>
      <c r="K581" s="28">
        <v>5.8000000000000003E-2</v>
      </c>
      <c r="L581" s="15">
        <f t="shared" ref="L581:L642" si="100">1000*J581*1000/(14*I581)</f>
        <v>0.53404539385847793</v>
      </c>
      <c r="M581" s="15">
        <f t="shared" si="99"/>
        <v>2.8037383177570101</v>
      </c>
      <c r="N581" s="15">
        <f t="shared" ref="N581:N642" si="101">M581/L581</f>
        <v>5.2500000000000018</v>
      </c>
      <c r="O581" s="27">
        <v>3.3145447316830681</v>
      </c>
      <c r="P581" s="34">
        <f t="shared" si="92"/>
        <v>0.8458894191279539</v>
      </c>
    </row>
    <row r="582" spans="1:19" x14ac:dyDescent="0.25">
      <c r="G582" s="6">
        <f t="shared" si="98"/>
        <v>667</v>
      </c>
      <c r="H582" s="6">
        <v>100</v>
      </c>
      <c r="I582" s="6">
        <v>1070</v>
      </c>
      <c r="J582" s="28">
        <v>6.0000000000000001E-3</v>
      </c>
      <c r="K582" s="28">
        <v>4.3999999999999997E-2</v>
      </c>
      <c r="L582" s="15">
        <f t="shared" si="100"/>
        <v>0.40053404539385845</v>
      </c>
      <c r="M582" s="15">
        <f t="shared" si="99"/>
        <v>1.7133956386292835</v>
      </c>
      <c r="N582" s="15">
        <f t="shared" si="101"/>
        <v>4.2777777777777777</v>
      </c>
      <c r="O582" s="27">
        <v>2.4444892543179306</v>
      </c>
      <c r="P582" s="34">
        <f t="shared" ref="P582:P645" si="102">M582/O582</f>
        <v>0.70092173062440433</v>
      </c>
    </row>
    <row r="583" spans="1:19" x14ac:dyDescent="0.25">
      <c r="G583" s="6">
        <f t="shared" si="98"/>
        <v>668</v>
      </c>
      <c r="H583" s="6">
        <v>100</v>
      </c>
      <c r="I583" s="6" t="s">
        <v>22</v>
      </c>
      <c r="J583" s="28" t="s">
        <v>20</v>
      </c>
      <c r="K583" s="28">
        <v>2.1999999999999999E-2</v>
      </c>
      <c r="L583" s="15"/>
      <c r="M583" s="15"/>
      <c r="N583" s="15"/>
      <c r="O583" s="27"/>
      <c r="P583" s="34"/>
    </row>
    <row r="584" spans="1:19" x14ac:dyDescent="0.25">
      <c r="A584" s="6">
        <v>82</v>
      </c>
      <c r="B584" s="6" t="s">
        <v>54</v>
      </c>
      <c r="C584" s="9">
        <v>43659</v>
      </c>
      <c r="D584" s="6">
        <v>1044</v>
      </c>
      <c r="E584" s="6">
        <v>39.899217</v>
      </c>
      <c r="F584" s="6">
        <v>-70.50018</v>
      </c>
      <c r="G584" s="6">
        <f t="shared" si="98"/>
        <v>669</v>
      </c>
      <c r="H584" s="6">
        <v>0</v>
      </c>
      <c r="I584" s="6">
        <v>1070</v>
      </c>
      <c r="J584" s="28">
        <v>8.9999999999999993E-3</v>
      </c>
      <c r="K584" s="28">
        <v>5.8000000000000003E-2</v>
      </c>
      <c r="L584" s="15">
        <f t="shared" si="100"/>
        <v>0.6008010680907877</v>
      </c>
      <c r="M584" s="15">
        <f>1000*(K584-K$593)*1000/(12*I584)</f>
        <v>3.5046728971962624</v>
      </c>
      <c r="N584" s="15">
        <f t="shared" si="101"/>
        <v>5.8333333333333348</v>
      </c>
      <c r="O584" s="27">
        <v>1.5350598867861152</v>
      </c>
      <c r="P584" s="34">
        <f t="shared" si="102"/>
        <v>2.2830854531244618</v>
      </c>
      <c r="R584" s="15">
        <v>0.2429825961999042</v>
      </c>
      <c r="S584" s="15">
        <v>199.89800415136517</v>
      </c>
    </row>
    <row r="585" spans="1:19" x14ac:dyDescent="0.25">
      <c r="G585" s="6">
        <f t="shared" si="98"/>
        <v>670</v>
      </c>
      <c r="H585" s="6">
        <v>6</v>
      </c>
      <c r="I585" s="6">
        <v>1070</v>
      </c>
      <c r="J585" s="28">
        <v>8.0000000000000002E-3</v>
      </c>
      <c r="K585" s="28">
        <v>5.7000000000000002E-2</v>
      </c>
      <c r="L585" s="15">
        <f t="shared" si="100"/>
        <v>0.53404539385847793</v>
      </c>
      <c r="M585" s="15">
        <f t="shared" ref="M585:M592" si="103">1000*(K585-K$593)*1000/(12*I585)</f>
        <v>3.4267912772585674</v>
      </c>
      <c r="N585" s="15">
        <f t="shared" si="101"/>
        <v>6.4166666666666679</v>
      </c>
      <c r="O585" s="27">
        <v>1.4685680997182848</v>
      </c>
      <c r="P585" s="34">
        <f t="shared" si="102"/>
        <v>2.3334234741418722</v>
      </c>
      <c r="R585" s="15">
        <v>0.24164138591729203</v>
      </c>
    </row>
    <row r="586" spans="1:19" x14ac:dyDescent="0.25">
      <c r="G586" s="6">
        <f t="shared" si="98"/>
        <v>671</v>
      </c>
      <c r="H586" s="6">
        <v>12</v>
      </c>
      <c r="I586" s="6">
        <v>1070</v>
      </c>
      <c r="J586" s="28">
        <v>6.0000000000000001E-3</v>
      </c>
      <c r="K586" s="28">
        <v>0.04</v>
      </c>
      <c r="L586" s="15">
        <f t="shared" si="100"/>
        <v>0.40053404539385845</v>
      </c>
      <c r="M586" s="15">
        <f t="shared" si="103"/>
        <v>2.1028037383177574</v>
      </c>
      <c r="N586" s="15">
        <f t="shared" si="101"/>
        <v>5.2500000000000009</v>
      </c>
      <c r="O586" s="27">
        <v>0.6542676885386588</v>
      </c>
      <c r="P586" s="34">
        <f t="shared" si="102"/>
        <v>3.2139807224998069</v>
      </c>
      <c r="R586" s="15">
        <v>0.16575123742615361</v>
      </c>
    </row>
    <row r="587" spans="1:19" x14ac:dyDescent="0.25">
      <c r="G587" s="6">
        <f t="shared" si="98"/>
        <v>672</v>
      </c>
      <c r="H587" s="6">
        <v>16</v>
      </c>
      <c r="I587" s="6">
        <v>1070</v>
      </c>
      <c r="J587" s="28">
        <v>8.0000000000000002E-3</v>
      </c>
      <c r="K587" s="28">
        <v>4.3999999999999997E-2</v>
      </c>
      <c r="L587" s="15">
        <f t="shared" si="100"/>
        <v>0.53404539385847793</v>
      </c>
      <c r="M587" s="15">
        <f t="shared" si="103"/>
        <v>2.4143302180685358</v>
      </c>
      <c r="N587" s="15">
        <f t="shared" si="101"/>
        <v>4.5208333333333339</v>
      </c>
      <c r="O587" s="27">
        <v>0.71920231822992575</v>
      </c>
      <c r="P587" s="34">
        <f t="shared" si="102"/>
        <v>3.3569555559979234</v>
      </c>
      <c r="R587" s="15">
        <v>0.16150407153121507</v>
      </c>
    </row>
    <row r="588" spans="1:19" x14ac:dyDescent="0.25">
      <c r="G588" s="6">
        <f t="shared" si="98"/>
        <v>673</v>
      </c>
      <c r="H588" s="6">
        <v>25</v>
      </c>
      <c r="I588" s="6">
        <v>1070</v>
      </c>
      <c r="J588" s="28">
        <v>0.01</v>
      </c>
      <c r="K588" s="28">
        <v>5.3999999999999999E-2</v>
      </c>
      <c r="L588" s="15">
        <f t="shared" si="100"/>
        <v>0.66755674232309747</v>
      </c>
      <c r="M588" s="15">
        <f t="shared" si="103"/>
        <v>3.1931464174454827</v>
      </c>
      <c r="N588" s="15">
        <f t="shared" si="101"/>
        <v>4.7833333333333332</v>
      </c>
      <c r="O588" s="27">
        <v>1.0674187013002856</v>
      </c>
      <c r="P588" s="34">
        <f t="shared" si="102"/>
        <v>2.9914656859166162</v>
      </c>
      <c r="R588" s="15">
        <v>0.20341689286284528</v>
      </c>
    </row>
    <row r="589" spans="1:19" x14ac:dyDescent="0.25">
      <c r="G589" s="6">
        <f t="shared" si="98"/>
        <v>674</v>
      </c>
      <c r="H589" s="6">
        <v>39</v>
      </c>
      <c r="I589" s="6">
        <v>1070</v>
      </c>
      <c r="J589" s="28">
        <v>2.5999999999999999E-2</v>
      </c>
      <c r="K589" s="28">
        <v>0.151</v>
      </c>
      <c r="L589" s="15">
        <f t="shared" si="100"/>
        <v>1.7356475300400533</v>
      </c>
      <c r="M589" s="15">
        <f t="shared" si="103"/>
        <v>10.747663551401867</v>
      </c>
      <c r="N589" s="15">
        <f t="shared" si="101"/>
        <v>6.1923076923076916</v>
      </c>
      <c r="O589" s="27">
        <v>18.539396370419261</v>
      </c>
      <c r="P589" s="34">
        <f t="shared" si="102"/>
        <v>0.57972025284223494</v>
      </c>
      <c r="R589" s="15">
        <v>0.71609452339134594</v>
      </c>
    </row>
    <row r="590" spans="1:19" x14ac:dyDescent="0.25">
      <c r="G590" s="6">
        <f t="shared" si="98"/>
        <v>675</v>
      </c>
      <c r="H590" s="6">
        <v>58</v>
      </c>
      <c r="I590" s="6">
        <v>1070</v>
      </c>
      <c r="J590" s="28">
        <v>4.0000000000000001E-3</v>
      </c>
      <c r="K590" s="28">
        <v>3.5000000000000003E-2</v>
      </c>
      <c r="L590" s="15">
        <f t="shared" si="100"/>
        <v>0.26702269692923897</v>
      </c>
      <c r="M590" s="15">
        <f t="shared" si="103"/>
        <v>1.7133956386292841</v>
      </c>
      <c r="N590" s="15">
        <f t="shared" si="101"/>
        <v>6.4166666666666696</v>
      </c>
      <c r="O590" s="27">
        <v>1.0196309654496911</v>
      </c>
      <c r="P590" s="34">
        <f t="shared" si="102"/>
        <v>1.6804076148017137</v>
      </c>
      <c r="R590" s="15">
        <v>0</v>
      </c>
    </row>
    <row r="591" spans="1:19" x14ac:dyDescent="0.25">
      <c r="G591" s="6">
        <f>G590+1</f>
        <v>676</v>
      </c>
      <c r="H591" s="6">
        <v>80</v>
      </c>
      <c r="I591" s="6">
        <v>1070</v>
      </c>
      <c r="J591" s="28" t="s">
        <v>20</v>
      </c>
      <c r="K591" s="28">
        <v>0.03</v>
      </c>
      <c r="L591" s="15"/>
      <c r="M591" s="15">
        <f t="shared" si="103"/>
        <v>1.32398753894081</v>
      </c>
      <c r="N591" s="15"/>
      <c r="O591" s="27">
        <v>0.54320598298225997</v>
      </c>
      <c r="P591" s="34">
        <f t="shared" si="102"/>
        <v>2.4373581669185129</v>
      </c>
    </row>
    <row r="592" spans="1:19" x14ac:dyDescent="0.25">
      <c r="G592" s="6">
        <f>G591+1</f>
        <v>677</v>
      </c>
      <c r="H592" s="6">
        <v>100</v>
      </c>
      <c r="I592" s="6">
        <v>1070</v>
      </c>
      <c r="J592" s="28" t="s">
        <v>20</v>
      </c>
      <c r="K592" s="28">
        <v>3.5000000000000003E-2</v>
      </c>
      <c r="L592" s="15"/>
      <c r="M592" s="15">
        <f t="shared" si="103"/>
        <v>1.7133956386292841</v>
      </c>
      <c r="N592" s="15"/>
      <c r="O592" s="27">
        <v>0.7102401353604596</v>
      </c>
      <c r="P592" s="34">
        <f t="shared" si="102"/>
        <v>2.4124173688941206</v>
      </c>
    </row>
    <row r="593" spans="1:19" x14ac:dyDescent="0.25">
      <c r="G593" s="6">
        <f>G592+1</f>
        <v>678</v>
      </c>
      <c r="H593" s="6">
        <v>100</v>
      </c>
      <c r="I593" s="6" t="s">
        <v>22</v>
      </c>
      <c r="J593" s="28" t="s">
        <v>20</v>
      </c>
      <c r="K593" s="28">
        <v>1.2999999999999999E-2</v>
      </c>
      <c r="L593" s="15"/>
      <c r="M593" s="15"/>
      <c r="N593" s="15"/>
      <c r="O593" s="27"/>
      <c r="P593" s="34"/>
    </row>
    <row r="594" spans="1:19" x14ac:dyDescent="0.25">
      <c r="A594" s="6">
        <v>82</v>
      </c>
      <c r="B594" s="6" t="s">
        <v>67</v>
      </c>
      <c r="C594" s="9">
        <v>43659</v>
      </c>
      <c r="D594" s="6">
        <v>1044</v>
      </c>
      <c r="E594" s="6">
        <v>39.899217</v>
      </c>
      <c r="F594" s="6">
        <v>-70.50018</v>
      </c>
      <c r="H594" s="6">
        <v>0</v>
      </c>
      <c r="L594" s="15"/>
      <c r="M594" s="15"/>
      <c r="N594" s="15"/>
      <c r="O594" s="27"/>
      <c r="P594" s="34"/>
      <c r="Q594" s="14">
        <v>100</v>
      </c>
      <c r="R594" s="15">
        <v>0.89839093380104951</v>
      </c>
    </row>
    <row r="595" spans="1:19" x14ac:dyDescent="0.25">
      <c r="H595" s="6">
        <v>0</v>
      </c>
      <c r="L595" s="15"/>
      <c r="M595" s="15"/>
      <c r="N595" s="15"/>
      <c r="O595" s="27"/>
      <c r="P595" s="34"/>
      <c r="Q595" s="14">
        <v>50</v>
      </c>
      <c r="R595" s="15">
        <v>0.90596095797822596</v>
      </c>
    </row>
    <row r="596" spans="1:19" x14ac:dyDescent="0.25">
      <c r="H596" s="6">
        <v>0</v>
      </c>
      <c r="L596" s="15"/>
      <c r="M596" s="15"/>
      <c r="N596" s="15"/>
      <c r="O596" s="27"/>
      <c r="P596" s="34"/>
      <c r="Q596" s="14">
        <v>25</v>
      </c>
      <c r="R596" s="15">
        <v>1.6358578052550232</v>
      </c>
    </row>
    <row r="597" spans="1:19" x14ac:dyDescent="0.25">
      <c r="H597" s="6">
        <v>0</v>
      </c>
      <c r="L597" s="15"/>
      <c r="M597" s="15"/>
      <c r="N597" s="15"/>
      <c r="O597" s="27"/>
      <c r="P597" s="34"/>
      <c r="Q597" s="14">
        <v>15</v>
      </c>
      <c r="R597" s="15">
        <v>0.79070123502250556</v>
      </c>
    </row>
    <row r="598" spans="1:19" x14ac:dyDescent="0.25">
      <c r="H598" s="6">
        <v>0</v>
      </c>
      <c r="L598" s="15"/>
      <c r="M598" s="15"/>
      <c r="N598" s="15"/>
      <c r="O598" s="27"/>
      <c r="P598" s="34"/>
      <c r="Q598" s="14">
        <v>5</v>
      </c>
      <c r="R598" s="15">
        <v>0.4200142446691506</v>
      </c>
    </row>
    <row r="599" spans="1:19" x14ac:dyDescent="0.25">
      <c r="H599" s="6">
        <v>0</v>
      </c>
      <c r="L599" s="15"/>
      <c r="M599" s="15"/>
      <c r="N599" s="15"/>
      <c r="O599" s="27"/>
      <c r="P599" s="34"/>
      <c r="Q599" s="14">
        <v>1</v>
      </c>
      <c r="R599" s="15">
        <v>7.7897990726429681E-2</v>
      </c>
    </row>
    <row r="600" spans="1:19" x14ac:dyDescent="0.25">
      <c r="H600" s="6">
        <v>0</v>
      </c>
      <c r="L600" s="15"/>
      <c r="M600" s="15"/>
      <c r="N600" s="15"/>
      <c r="O600" s="27"/>
      <c r="P600" s="34"/>
      <c r="Q600" s="14">
        <v>0.1</v>
      </c>
      <c r="R600" s="15">
        <v>0</v>
      </c>
    </row>
    <row r="601" spans="1:19" x14ac:dyDescent="0.25">
      <c r="A601" s="6">
        <v>82</v>
      </c>
      <c r="B601" s="6" t="s">
        <v>68</v>
      </c>
      <c r="C601" s="9">
        <v>43659</v>
      </c>
      <c r="D601" s="6">
        <v>1044</v>
      </c>
      <c r="E601" s="6">
        <v>39.899217</v>
      </c>
      <c r="F601" s="6">
        <v>-70.50018</v>
      </c>
      <c r="H601" s="6">
        <v>39</v>
      </c>
      <c r="L601" s="15"/>
      <c r="M601" s="15"/>
      <c r="N601" s="15"/>
      <c r="O601" s="27"/>
      <c r="P601" s="34"/>
      <c r="Q601" s="14">
        <v>100</v>
      </c>
      <c r="R601" s="15">
        <v>0.24815701292484443</v>
      </c>
    </row>
    <row r="602" spans="1:19" x14ac:dyDescent="0.25">
      <c r="H602" s="6">
        <v>39</v>
      </c>
      <c r="L602" s="15"/>
      <c r="M602" s="15"/>
      <c r="N602" s="15"/>
      <c r="O602" s="27"/>
      <c r="P602" s="34"/>
      <c r="Q602" s="14">
        <v>50</v>
      </c>
      <c r="R602" s="15">
        <v>0.3101962661560555</v>
      </c>
    </row>
    <row r="603" spans="1:19" x14ac:dyDescent="0.25">
      <c r="H603" s="6">
        <v>39</v>
      </c>
      <c r="L603" s="15"/>
      <c r="M603" s="15"/>
      <c r="N603" s="15"/>
      <c r="O603" s="27"/>
      <c r="P603" s="34"/>
      <c r="Q603" s="14">
        <v>25</v>
      </c>
      <c r="R603" s="15">
        <v>0.52158927716610815</v>
      </c>
    </row>
    <row r="604" spans="1:19" x14ac:dyDescent="0.25">
      <c r="H604" s="6">
        <v>39</v>
      </c>
      <c r="L604" s="15"/>
      <c r="M604" s="15"/>
      <c r="N604" s="15"/>
      <c r="O604" s="27"/>
      <c r="P604" s="34"/>
      <c r="Q604" s="14">
        <v>15</v>
      </c>
      <c r="R604" s="15">
        <v>2.300430828147439</v>
      </c>
    </row>
    <row r="605" spans="1:19" x14ac:dyDescent="0.25">
      <c r="H605" s="6">
        <v>39</v>
      </c>
      <c r="L605" s="15"/>
      <c r="M605" s="15"/>
      <c r="N605" s="15"/>
      <c r="O605" s="27"/>
      <c r="P605" s="34"/>
      <c r="Q605" s="14">
        <v>5</v>
      </c>
      <c r="R605" s="15">
        <v>2.5244614648157011</v>
      </c>
    </row>
    <row r="606" spans="1:19" x14ac:dyDescent="0.25">
      <c r="H606" s="6">
        <v>39</v>
      </c>
      <c r="L606" s="15"/>
      <c r="M606" s="15"/>
      <c r="N606" s="15"/>
      <c r="O606" s="27"/>
      <c r="P606" s="34"/>
      <c r="Q606" s="14">
        <v>1</v>
      </c>
      <c r="R606" s="15">
        <v>0.40478697941598851</v>
      </c>
    </row>
    <row r="607" spans="1:19" x14ac:dyDescent="0.25">
      <c r="H607" s="6">
        <v>39</v>
      </c>
      <c r="L607" s="15"/>
      <c r="M607" s="15"/>
      <c r="N607" s="15"/>
      <c r="O607" s="27"/>
      <c r="P607" s="34"/>
      <c r="Q607" s="14">
        <v>0.1</v>
      </c>
      <c r="R607" s="15">
        <v>0</v>
      </c>
    </row>
    <row r="608" spans="1:19" x14ac:dyDescent="0.25">
      <c r="A608" s="6">
        <v>83</v>
      </c>
      <c r="B608" s="6" t="s">
        <v>37</v>
      </c>
      <c r="C608" s="9">
        <v>43659</v>
      </c>
      <c r="D608" s="6">
        <v>1422</v>
      </c>
      <c r="E608" s="6">
        <v>40.009884999999997</v>
      </c>
      <c r="F608" s="6">
        <v>-70.830787000000001</v>
      </c>
      <c r="G608" s="6">
        <f>G593+1</f>
        <v>679</v>
      </c>
      <c r="H608" s="6">
        <v>0</v>
      </c>
      <c r="I608" s="6">
        <v>1070</v>
      </c>
      <c r="J608" s="28">
        <v>1.4E-2</v>
      </c>
      <c r="K608" s="28">
        <v>9.0999999999999998E-2</v>
      </c>
      <c r="L608" s="15">
        <f t="shared" si="100"/>
        <v>0.93457943925233644</v>
      </c>
      <c r="M608" s="15">
        <f>1000*(K608-K$617)*1000/(12*I608)</f>
        <v>5.8411214953271031</v>
      </c>
      <c r="N608" s="15">
        <f t="shared" si="101"/>
        <v>6.25</v>
      </c>
      <c r="O608" s="27">
        <v>1.9311298465550601</v>
      </c>
      <c r="P608" s="34">
        <f t="shared" si="102"/>
        <v>3.0247171135317865</v>
      </c>
      <c r="Q608" s="14">
        <v>100</v>
      </c>
      <c r="R608" s="15">
        <v>0.58461579622793991</v>
      </c>
      <c r="S608" s="15">
        <v>640.9584220932046</v>
      </c>
    </row>
    <row r="609" spans="1:19" x14ac:dyDescent="0.25">
      <c r="G609" s="6">
        <f t="shared" si="98"/>
        <v>680</v>
      </c>
      <c r="H609" s="6">
        <v>6</v>
      </c>
      <c r="I609" s="6">
        <v>1070</v>
      </c>
      <c r="J609" s="28">
        <v>1.4E-2</v>
      </c>
      <c r="K609" s="28">
        <v>9.4E-2</v>
      </c>
      <c r="L609" s="15">
        <f t="shared" si="100"/>
        <v>0.93457943925233644</v>
      </c>
      <c r="M609" s="15">
        <f t="shared" ref="M609:M616" si="104">1000*(K609-K$617)*1000/(12*I609)</f>
        <v>6.0747663551401869</v>
      </c>
      <c r="N609" s="15">
        <f t="shared" si="101"/>
        <v>6.5</v>
      </c>
      <c r="O609" s="27">
        <v>2.0111027781003359</v>
      </c>
      <c r="P609" s="34">
        <f t="shared" si="102"/>
        <v>3.0206145709163308</v>
      </c>
      <c r="Q609" s="14">
        <v>50</v>
      </c>
      <c r="R609" s="15">
        <v>0.82144089445963109</v>
      </c>
    </row>
    <row r="610" spans="1:19" x14ac:dyDescent="0.25">
      <c r="G610" s="6">
        <f t="shared" si="98"/>
        <v>681</v>
      </c>
      <c r="H610" s="6">
        <v>11</v>
      </c>
      <c r="I610" s="6">
        <v>1070</v>
      </c>
      <c r="J610" s="28">
        <v>2.8000000000000001E-2</v>
      </c>
      <c r="K610" s="28">
        <v>0.186</v>
      </c>
      <c r="L610" s="15">
        <f t="shared" si="100"/>
        <v>1.8691588785046729</v>
      </c>
      <c r="M610" s="15">
        <f t="shared" si="104"/>
        <v>13.239875389408098</v>
      </c>
      <c r="N610" s="15">
        <f t="shared" si="101"/>
        <v>7.083333333333333</v>
      </c>
      <c r="O610" s="27">
        <v>3.3299622298526774</v>
      </c>
      <c r="P610" s="34">
        <f t="shared" si="102"/>
        <v>3.9759836525214434</v>
      </c>
      <c r="Q610" s="14">
        <v>25</v>
      </c>
      <c r="R610" s="15">
        <v>1.0546817699141171</v>
      </c>
    </row>
    <row r="611" spans="1:19" x14ac:dyDescent="0.25">
      <c r="G611" s="6">
        <f t="shared" si="98"/>
        <v>682</v>
      </c>
      <c r="H611" s="6">
        <v>16</v>
      </c>
      <c r="I611" s="6">
        <v>1070</v>
      </c>
      <c r="J611" s="28">
        <v>3.4000000000000002E-2</v>
      </c>
      <c r="K611" s="28">
        <v>0.218</v>
      </c>
      <c r="L611" s="15">
        <f t="shared" si="100"/>
        <v>2.2696929238985315</v>
      </c>
      <c r="M611" s="15">
        <f t="shared" si="104"/>
        <v>15.732087227414331</v>
      </c>
      <c r="N611" s="15">
        <f t="shared" si="101"/>
        <v>6.9313725490196081</v>
      </c>
      <c r="O611" s="27">
        <v>5.1725741290003135</v>
      </c>
      <c r="P611" s="34">
        <f t="shared" si="102"/>
        <v>3.0414425844980242</v>
      </c>
      <c r="Q611" s="14">
        <v>15</v>
      </c>
      <c r="R611" s="15">
        <v>1.0803525546697763</v>
      </c>
    </row>
    <row r="612" spans="1:19" x14ac:dyDescent="0.25">
      <c r="G612" s="6">
        <f t="shared" si="98"/>
        <v>683</v>
      </c>
      <c r="H612" s="6">
        <v>25</v>
      </c>
      <c r="I612" s="6">
        <v>1070</v>
      </c>
      <c r="J612" s="28">
        <v>2.4E-2</v>
      </c>
      <c r="K612" s="28">
        <v>0.14699999999999999</v>
      </c>
      <c r="L612" s="15">
        <f t="shared" si="100"/>
        <v>1.6021361815754338</v>
      </c>
      <c r="M612" s="15">
        <f t="shared" si="104"/>
        <v>10.202492211838006</v>
      </c>
      <c r="N612" s="15">
        <f t="shared" si="101"/>
        <v>6.3680555555555562</v>
      </c>
      <c r="O612" s="27">
        <v>2.1968141868391302</v>
      </c>
      <c r="P612" s="34">
        <f t="shared" si="102"/>
        <v>4.644221742994926</v>
      </c>
      <c r="Q612" s="14">
        <v>5</v>
      </c>
      <c r="R612" s="15">
        <v>0.65835875809679156</v>
      </c>
    </row>
    <row r="613" spans="1:19" x14ac:dyDescent="0.25">
      <c r="G613" s="6">
        <f t="shared" si="98"/>
        <v>684</v>
      </c>
      <c r="H613" s="6">
        <v>37</v>
      </c>
      <c r="I613" s="6">
        <v>1070</v>
      </c>
      <c r="J613" s="28">
        <v>0.01</v>
      </c>
      <c r="K613" s="28">
        <v>6.6000000000000003E-2</v>
      </c>
      <c r="L613" s="15">
        <f t="shared" si="100"/>
        <v>0.66755674232309747</v>
      </c>
      <c r="M613" s="15">
        <f t="shared" si="104"/>
        <v>3.8940809968847354</v>
      </c>
      <c r="N613" s="15">
        <f t="shared" si="101"/>
        <v>5.8333333333333339</v>
      </c>
      <c r="O613" s="27">
        <v>0.95599742669816501</v>
      </c>
      <c r="P613" s="34">
        <f t="shared" si="102"/>
        <v>4.0733174464016679</v>
      </c>
      <c r="Q613" s="14">
        <v>1</v>
      </c>
      <c r="R613" s="15">
        <v>4.4269994842778555E-2</v>
      </c>
    </row>
    <row r="614" spans="1:19" x14ac:dyDescent="0.25">
      <c r="G614" s="6">
        <f t="shared" si="98"/>
        <v>685</v>
      </c>
      <c r="H614" s="6">
        <v>56</v>
      </c>
      <c r="I614" s="6">
        <v>1070</v>
      </c>
      <c r="J614" s="28">
        <v>5.0000000000000001E-3</v>
      </c>
      <c r="K614" s="28">
        <v>3.6999999999999998E-2</v>
      </c>
      <c r="L614" s="15">
        <f t="shared" si="100"/>
        <v>0.33377837116154874</v>
      </c>
      <c r="M614" s="15">
        <f t="shared" si="104"/>
        <v>1.6355140186915884</v>
      </c>
      <c r="N614" s="15">
        <f t="shared" si="101"/>
        <v>4.8999999999999986</v>
      </c>
      <c r="O614" s="27">
        <v>1.1846445212770025</v>
      </c>
      <c r="P614" s="34">
        <f t="shared" si="102"/>
        <v>1.3805947601298705</v>
      </c>
      <c r="Q614" s="14">
        <v>0.1</v>
      </c>
      <c r="R614" s="15">
        <v>0</v>
      </c>
    </row>
    <row r="615" spans="1:19" x14ac:dyDescent="0.25">
      <c r="G615" s="6">
        <f t="shared" si="98"/>
        <v>686</v>
      </c>
      <c r="H615" s="6">
        <v>80</v>
      </c>
      <c r="I615" s="6">
        <v>1070</v>
      </c>
      <c r="J615" s="28">
        <v>3.0000000000000001E-3</v>
      </c>
      <c r="K615" s="28">
        <v>5.8000000000000003E-2</v>
      </c>
      <c r="L615" s="15">
        <f t="shared" si="100"/>
        <v>0.20026702269692923</v>
      </c>
      <c r="M615" s="15">
        <f t="shared" si="104"/>
        <v>3.2710280373831777</v>
      </c>
      <c r="N615" s="15">
        <f t="shared" si="101"/>
        <v>16.333333333333336</v>
      </c>
      <c r="O615" s="27">
        <v>1.562074227555369</v>
      </c>
      <c r="P615" s="34">
        <f t="shared" si="102"/>
        <v>2.0940285549056812</v>
      </c>
    </row>
    <row r="616" spans="1:19" x14ac:dyDescent="0.25">
      <c r="G616" s="6">
        <f t="shared" si="98"/>
        <v>687</v>
      </c>
      <c r="H616" s="6">
        <v>100</v>
      </c>
      <c r="I616" s="6">
        <v>1070</v>
      </c>
      <c r="J616" s="28">
        <v>5.0000000000000001E-3</v>
      </c>
      <c r="K616" s="28">
        <v>6.0999999999999999E-2</v>
      </c>
      <c r="L616" s="15">
        <f t="shared" si="100"/>
        <v>0.33377837116154874</v>
      </c>
      <c r="M616" s="15">
        <f t="shared" si="104"/>
        <v>3.5046728971962615</v>
      </c>
      <c r="N616" s="15">
        <f t="shared" si="101"/>
        <v>10.5</v>
      </c>
      <c r="O616" s="27">
        <v>1.5616092849901839</v>
      </c>
      <c r="P616" s="34">
        <f t="shared" si="102"/>
        <v>2.2442700173995771</v>
      </c>
    </row>
    <row r="617" spans="1:19" x14ac:dyDescent="0.25">
      <c r="G617" s="6">
        <f t="shared" si="98"/>
        <v>688</v>
      </c>
      <c r="H617" s="6">
        <v>100</v>
      </c>
      <c r="I617" s="6" t="s">
        <v>22</v>
      </c>
      <c r="J617" s="28" t="s">
        <v>20</v>
      </c>
      <c r="K617" s="28">
        <v>1.6E-2</v>
      </c>
      <c r="L617" s="15"/>
      <c r="M617" s="15"/>
      <c r="N617" s="15"/>
      <c r="O617" s="27"/>
      <c r="P617" s="34"/>
    </row>
    <row r="618" spans="1:19" x14ac:dyDescent="0.25">
      <c r="A618" s="6">
        <v>84</v>
      </c>
      <c r="B618" s="6" t="s">
        <v>38</v>
      </c>
      <c r="C618" s="9">
        <v>43659</v>
      </c>
      <c r="D618" s="6">
        <v>1559</v>
      </c>
      <c r="E618" s="6">
        <v>39.944564999999997</v>
      </c>
      <c r="F618" s="6">
        <v>-70.832265000000007</v>
      </c>
      <c r="G618" s="6">
        <f t="shared" si="98"/>
        <v>689</v>
      </c>
      <c r="H618" s="6">
        <v>0</v>
      </c>
      <c r="I618" s="6">
        <v>1070</v>
      </c>
      <c r="J618" s="28">
        <v>8.0000000000000002E-3</v>
      </c>
      <c r="K618" s="28">
        <v>9.2999999999999999E-2</v>
      </c>
      <c r="L618" s="15">
        <f t="shared" si="100"/>
        <v>0.53404539385847793</v>
      </c>
      <c r="M618" s="15">
        <f>1000*(K618-K$626)*1000/(12*I618)</f>
        <v>5.7632398753894085</v>
      </c>
      <c r="N618" s="15">
        <f t="shared" si="101"/>
        <v>10.791666666666668</v>
      </c>
      <c r="O618" s="27">
        <v>1.9164748461491097</v>
      </c>
      <c r="P618" s="34">
        <f t="shared" si="102"/>
        <v>3.0072087233338021</v>
      </c>
      <c r="Q618" s="14">
        <v>100</v>
      </c>
      <c r="R618" s="15">
        <v>0.23841886700013148</v>
      </c>
      <c r="S618" s="15">
        <v>489.92715438748809</v>
      </c>
    </row>
    <row r="619" spans="1:19" x14ac:dyDescent="0.25">
      <c r="G619" s="6">
        <f t="shared" si="98"/>
        <v>690</v>
      </c>
      <c r="H619" s="6">
        <v>10</v>
      </c>
      <c r="I619" s="6">
        <v>1070</v>
      </c>
      <c r="J619" s="28">
        <v>5.0000000000000001E-3</v>
      </c>
      <c r="K619" s="28">
        <v>0.06</v>
      </c>
      <c r="L619" s="15">
        <f t="shared" si="100"/>
        <v>0.33377837116154874</v>
      </c>
      <c r="M619" s="15">
        <f t="shared" ref="M619:M625" si="105">1000*(K619-K$626)*1000/(12*I619)</f>
        <v>3.1931464174454822</v>
      </c>
      <c r="N619" s="15">
        <f t="shared" si="101"/>
        <v>9.5666666666666647</v>
      </c>
      <c r="O619" s="27">
        <v>0.84768641016165214</v>
      </c>
      <c r="P619" s="34">
        <f t="shared" si="102"/>
        <v>3.7668958463502507</v>
      </c>
      <c r="Q619" s="14">
        <v>50</v>
      </c>
      <c r="R619" s="15">
        <v>0.1331930487534696</v>
      </c>
    </row>
    <row r="620" spans="1:19" x14ac:dyDescent="0.25">
      <c r="G620" s="6">
        <f t="shared" si="98"/>
        <v>691</v>
      </c>
      <c r="H620" s="6">
        <v>20</v>
      </c>
      <c r="I620" s="6">
        <v>1070</v>
      </c>
      <c r="J620" s="28">
        <v>1.4E-2</v>
      </c>
      <c r="K620" s="28">
        <v>8.6999999999999994E-2</v>
      </c>
      <c r="L620" s="15">
        <f t="shared" si="100"/>
        <v>0.93457943925233644</v>
      </c>
      <c r="M620" s="15">
        <f t="shared" si="105"/>
        <v>5.2959501557632391</v>
      </c>
      <c r="N620" s="15">
        <f t="shared" si="101"/>
        <v>5.6666666666666661</v>
      </c>
      <c r="O620" s="27">
        <v>1.1438025395231455</v>
      </c>
      <c r="P620" s="34">
        <f t="shared" si="102"/>
        <v>4.6301262436181823</v>
      </c>
      <c r="Q620" s="14">
        <v>25</v>
      </c>
      <c r="R620" s="15">
        <v>0.1487724273705332</v>
      </c>
    </row>
    <row r="621" spans="1:19" x14ac:dyDescent="0.25">
      <c r="G621" s="6">
        <f t="shared" si="98"/>
        <v>692</v>
      </c>
      <c r="H621" s="6">
        <v>30</v>
      </c>
      <c r="I621" s="6">
        <v>1070</v>
      </c>
      <c r="J621" s="28">
        <v>1.9E-2</v>
      </c>
      <c r="K621" s="28">
        <v>0.124</v>
      </c>
      <c r="L621" s="15">
        <f t="shared" si="100"/>
        <v>1.2683578104138853</v>
      </c>
      <c r="M621" s="15">
        <f t="shared" si="105"/>
        <v>8.1775700934579447</v>
      </c>
      <c r="N621" s="15">
        <f t="shared" si="101"/>
        <v>6.4473684210526319</v>
      </c>
      <c r="O621" s="27">
        <v>1.7902314185237287</v>
      </c>
      <c r="P621" s="34">
        <f t="shared" si="102"/>
        <v>4.5678843577672108</v>
      </c>
      <c r="Q621" s="14">
        <v>15</v>
      </c>
      <c r="R621" s="15">
        <v>0.42208531992269188</v>
      </c>
    </row>
    <row r="622" spans="1:19" x14ac:dyDescent="0.25">
      <c r="G622" s="6">
        <f t="shared" si="98"/>
        <v>693</v>
      </c>
      <c r="H622" s="6">
        <v>45</v>
      </c>
      <c r="I622" s="6">
        <v>1070</v>
      </c>
      <c r="J622" s="28">
        <v>2.4E-2</v>
      </c>
      <c r="K622" s="28">
        <v>0.14199999999999999</v>
      </c>
      <c r="L622" s="15">
        <f t="shared" si="100"/>
        <v>1.6021361815754338</v>
      </c>
      <c r="M622" s="15">
        <f t="shared" si="105"/>
        <v>9.5794392523364476</v>
      </c>
      <c r="N622" s="15">
        <f t="shared" si="101"/>
        <v>5.9791666666666661</v>
      </c>
      <c r="O622" s="27">
        <v>6.3421598906786665</v>
      </c>
      <c r="P622" s="34">
        <f t="shared" si="102"/>
        <v>1.5104379923337701</v>
      </c>
      <c r="Q622" s="14">
        <v>5</v>
      </c>
      <c r="R622" s="15">
        <v>0.69324688705124993</v>
      </c>
    </row>
    <row r="623" spans="1:19" x14ac:dyDescent="0.25">
      <c r="G623" s="6">
        <f>G622+1</f>
        <v>694</v>
      </c>
      <c r="H623" s="6">
        <v>60</v>
      </c>
      <c r="I623" s="6">
        <v>1070</v>
      </c>
      <c r="J623" s="28">
        <v>8.9999999999999993E-3</v>
      </c>
      <c r="K623" s="28">
        <v>6.5000000000000002E-2</v>
      </c>
      <c r="L623" s="15">
        <f t="shared" si="100"/>
        <v>0.6008010680907877</v>
      </c>
      <c r="M623" s="15">
        <f t="shared" si="105"/>
        <v>3.5825545171339566</v>
      </c>
      <c r="N623" s="15">
        <f t="shared" si="101"/>
        <v>5.9629629629629637</v>
      </c>
      <c r="O623" s="27">
        <v>2.120420874373147</v>
      </c>
      <c r="P623" s="34">
        <f t="shared" si="102"/>
        <v>1.6895487874278994</v>
      </c>
      <c r="Q623" s="14">
        <v>1</v>
      </c>
      <c r="R623" s="15">
        <v>0.15307507821773439</v>
      </c>
    </row>
    <row r="624" spans="1:19" x14ac:dyDescent="0.25">
      <c r="G624" s="6">
        <f t="shared" ref="G624:G687" si="106">G623+1</f>
        <v>695</v>
      </c>
      <c r="H624" s="6">
        <v>80</v>
      </c>
      <c r="I624" s="6">
        <v>1070</v>
      </c>
      <c r="J624" s="28">
        <v>3.0000000000000001E-3</v>
      </c>
      <c r="K624" s="28">
        <v>4.5999999999999999E-2</v>
      </c>
      <c r="L624" s="15">
        <f t="shared" si="100"/>
        <v>0.20026702269692923</v>
      </c>
      <c r="M624" s="15">
        <f t="shared" si="105"/>
        <v>2.1028037383177569</v>
      </c>
      <c r="N624" s="15">
        <f t="shared" si="101"/>
        <v>10.5</v>
      </c>
      <c r="O624" s="27">
        <v>1.174846676948873</v>
      </c>
      <c r="P624" s="34">
        <f t="shared" si="102"/>
        <v>1.7898537567291997</v>
      </c>
      <c r="Q624" s="14">
        <v>0.1</v>
      </c>
      <c r="R624" s="15">
        <v>0</v>
      </c>
    </row>
    <row r="625" spans="1:16" x14ac:dyDescent="0.25">
      <c r="G625" s="6">
        <f t="shared" si="106"/>
        <v>696</v>
      </c>
      <c r="H625" s="6">
        <v>100</v>
      </c>
      <c r="I625" s="6">
        <v>1070</v>
      </c>
      <c r="J625" s="28" t="s">
        <v>20</v>
      </c>
      <c r="K625" s="28">
        <v>3.4000000000000002E-2</v>
      </c>
      <c r="L625" s="15"/>
      <c r="M625" s="15">
        <f t="shared" si="105"/>
        <v>1.1682242990654208</v>
      </c>
      <c r="N625" s="15"/>
      <c r="O625" s="27">
        <v>0.86789884840050568</v>
      </c>
      <c r="P625" s="34">
        <f t="shared" si="102"/>
        <v>1.3460373881338821</v>
      </c>
    </row>
    <row r="626" spans="1:16" x14ac:dyDescent="0.25">
      <c r="G626" s="6">
        <f t="shared" si="106"/>
        <v>697</v>
      </c>
      <c r="H626" s="6">
        <v>100</v>
      </c>
      <c r="I626" s="6" t="s">
        <v>22</v>
      </c>
      <c r="J626" s="28" t="s">
        <v>20</v>
      </c>
      <c r="K626" s="28">
        <v>1.9E-2</v>
      </c>
      <c r="L626" s="15"/>
      <c r="M626" s="15"/>
      <c r="N626" s="15"/>
      <c r="O626" s="27"/>
      <c r="P626" s="34"/>
    </row>
    <row r="627" spans="1:16" x14ac:dyDescent="0.25">
      <c r="A627" s="6">
        <v>86</v>
      </c>
      <c r="B627" s="6" t="s">
        <v>43</v>
      </c>
      <c r="C627" s="9">
        <v>43660</v>
      </c>
      <c r="D627" s="6">
        <v>352</v>
      </c>
      <c r="E627" s="6">
        <v>39.684587999999998</v>
      </c>
      <c r="F627" s="6">
        <v>-70.828856999999999</v>
      </c>
      <c r="G627" s="6">
        <f t="shared" si="106"/>
        <v>698</v>
      </c>
      <c r="H627" s="6">
        <v>0</v>
      </c>
      <c r="I627" s="6">
        <v>1070</v>
      </c>
      <c r="J627" s="28">
        <v>1.7000000000000001E-2</v>
      </c>
      <c r="K627" s="28">
        <v>9.4E-2</v>
      </c>
      <c r="L627" s="15">
        <f t="shared" si="100"/>
        <v>1.1348464619492658</v>
      </c>
      <c r="M627" s="15">
        <f>1000*(K627-K$635)*1000/(12*I627)</f>
        <v>6.0747663551401869</v>
      </c>
      <c r="N627" s="15">
        <f t="shared" si="101"/>
        <v>5.3529411764705879</v>
      </c>
      <c r="O627" s="27">
        <v>0.60112328710099339</v>
      </c>
      <c r="P627" s="34">
        <f t="shared" si="102"/>
        <v>10.105691270815099</v>
      </c>
    </row>
    <row r="628" spans="1:16" x14ac:dyDescent="0.25">
      <c r="G628" s="6">
        <f t="shared" si="106"/>
        <v>699</v>
      </c>
      <c r="H628" s="6">
        <v>10</v>
      </c>
      <c r="I628" s="6">
        <v>1070</v>
      </c>
      <c r="J628" s="28">
        <v>6.0000000000000001E-3</v>
      </c>
      <c r="K628" s="28">
        <v>6.0999999999999999E-2</v>
      </c>
      <c r="L628" s="15">
        <f t="shared" si="100"/>
        <v>0.40053404539385845</v>
      </c>
      <c r="M628" s="15">
        <f t="shared" ref="M628:M634" si="107">1000*(K628-K$635)*1000/(12*I628)</f>
        <v>3.5046728971962615</v>
      </c>
      <c r="N628" s="15">
        <f t="shared" si="101"/>
        <v>8.75</v>
      </c>
      <c r="O628" s="27">
        <v>0.99200837334554992</v>
      </c>
      <c r="P628" s="34">
        <f t="shared" si="102"/>
        <v>3.5329065674886859</v>
      </c>
    </row>
    <row r="629" spans="1:16" x14ac:dyDescent="0.25">
      <c r="G629" s="6">
        <f t="shared" si="106"/>
        <v>700</v>
      </c>
      <c r="H629" s="6">
        <v>20</v>
      </c>
      <c r="I629" s="6">
        <v>1070</v>
      </c>
      <c r="J629" s="28">
        <v>1.0999999999999999E-2</v>
      </c>
      <c r="K629" s="28">
        <v>7.8E-2</v>
      </c>
      <c r="L629" s="15">
        <f t="shared" si="100"/>
        <v>0.73431241655540724</v>
      </c>
      <c r="M629" s="15">
        <f t="shared" si="107"/>
        <v>4.8286604361370715</v>
      </c>
      <c r="N629" s="15">
        <f t="shared" si="101"/>
        <v>6.5757575757575752</v>
      </c>
      <c r="O629" s="27">
        <v>0.95043712846919792</v>
      </c>
      <c r="P629" s="34">
        <f t="shared" si="102"/>
        <v>5.0804627591877169</v>
      </c>
    </row>
    <row r="630" spans="1:16" x14ac:dyDescent="0.25">
      <c r="G630" s="6">
        <f t="shared" si="106"/>
        <v>701</v>
      </c>
      <c r="H630" s="6">
        <v>30</v>
      </c>
      <c r="I630" s="6">
        <v>1070</v>
      </c>
      <c r="J630" s="28">
        <v>1.7000000000000001E-2</v>
      </c>
      <c r="K630" s="28">
        <v>0.113</v>
      </c>
      <c r="L630" s="15">
        <f t="shared" si="100"/>
        <v>1.1348464619492658</v>
      </c>
      <c r="M630" s="15">
        <f t="shared" si="107"/>
        <v>7.5545171339563861</v>
      </c>
      <c r="N630" s="15">
        <f t="shared" si="101"/>
        <v>6.6568627450980387</v>
      </c>
      <c r="O630" s="27">
        <v>2.3080331128876197</v>
      </c>
      <c r="P630" s="34">
        <f t="shared" si="102"/>
        <v>3.2731407065927232</v>
      </c>
    </row>
    <row r="631" spans="1:16" x14ac:dyDescent="0.25">
      <c r="G631" s="6">
        <f t="shared" si="106"/>
        <v>702</v>
      </c>
      <c r="H631" s="6">
        <v>40</v>
      </c>
      <c r="I631" s="6">
        <v>1070</v>
      </c>
      <c r="J631" s="28">
        <v>7.4999999999999997E-2</v>
      </c>
      <c r="K631" s="28">
        <v>0.38</v>
      </c>
      <c r="L631" s="15">
        <f t="shared" si="100"/>
        <v>5.0066755674232306</v>
      </c>
      <c r="M631" s="15">
        <f t="shared" si="107"/>
        <v>28.348909657320871</v>
      </c>
      <c r="N631" s="15">
        <f t="shared" si="101"/>
        <v>5.6622222222222227</v>
      </c>
      <c r="O631" s="27">
        <v>11.300323098317955</v>
      </c>
      <c r="P631" s="34">
        <f t="shared" si="102"/>
        <v>2.5086813368673138</v>
      </c>
    </row>
    <row r="632" spans="1:16" x14ac:dyDescent="0.25">
      <c r="G632" s="6">
        <f t="shared" si="106"/>
        <v>703</v>
      </c>
      <c r="H632" s="6">
        <v>60</v>
      </c>
      <c r="I632" s="6">
        <v>1070</v>
      </c>
      <c r="J632" s="28">
        <v>5.0000000000000001E-3</v>
      </c>
      <c r="K632" s="28">
        <v>0.05</v>
      </c>
      <c r="L632" s="15">
        <f t="shared" si="100"/>
        <v>0.33377837116154874</v>
      </c>
      <c r="M632" s="15">
        <f t="shared" si="107"/>
        <v>2.64797507788162</v>
      </c>
      <c r="N632" s="15">
        <f t="shared" si="101"/>
        <v>7.9333333333333336</v>
      </c>
      <c r="O632" s="27">
        <v>2.4934288761334762</v>
      </c>
      <c r="P632" s="34">
        <f t="shared" si="102"/>
        <v>1.0619813956706061</v>
      </c>
    </row>
    <row r="633" spans="1:16" x14ac:dyDescent="0.25">
      <c r="G633" s="6">
        <f t="shared" si="106"/>
        <v>704</v>
      </c>
      <c r="H633" s="6">
        <v>80</v>
      </c>
      <c r="I633" s="6">
        <v>1070</v>
      </c>
      <c r="J633" s="28">
        <v>3.0000000000000001E-3</v>
      </c>
      <c r="K633" s="28">
        <v>0.05</v>
      </c>
      <c r="L633" s="15">
        <f t="shared" si="100"/>
        <v>0.20026702269692923</v>
      </c>
      <c r="M633" s="15">
        <f t="shared" si="107"/>
        <v>2.64797507788162</v>
      </c>
      <c r="N633" s="15">
        <f t="shared" si="101"/>
        <v>13.222222222222223</v>
      </c>
      <c r="O633" s="27">
        <v>1.4822572284118978</v>
      </c>
      <c r="P633" s="34">
        <f t="shared" si="102"/>
        <v>1.7864477414076649</v>
      </c>
    </row>
    <row r="634" spans="1:16" x14ac:dyDescent="0.25">
      <c r="G634" s="6">
        <f t="shared" si="106"/>
        <v>705</v>
      </c>
      <c r="H634" s="6">
        <v>100</v>
      </c>
      <c r="I634" s="6">
        <v>1070</v>
      </c>
      <c r="J634" s="28">
        <v>3.0000000000000001E-3</v>
      </c>
      <c r="K634" s="28">
        <v>5.2999999999999999E-2</v>
      </c>
      <c r="L634" s="15">
        <f t="shared" si="100"/>
        <v>0.20026702269692923</v>
      </c>
      <c r="M634" s="15">
        <f t="shared" si="107"/>
        <v>2.8816199376947043</v>
      </c>
      <c r="N634" s="15">
        <f t="shared" si="101"/>
        <v>14.388888888888891</v>
      </c>
      <c r="O634" s="27">
        <v>1.0834605995194941</v>
      </c>
      <c r="P634" s="34">
        <f t="shared" si="102"/>
        <v>2.6596444199010825</v>
      </c>
    </row>
    <row r="635" spans="1:16" x14ac:dyDescent="0.25">
      <c r="G635" s="6">
        <f t="shared" si="106"/>
        <v>706</v>
      </c>
      <c r="H635" s="6">
        <v>100</v>
      </c>
      <c r="I635" s="6" t="s">
        <v>22</v>
      </c>
      <c r="J635" s="28" t="s">
        <v>20</v>
      </c>
      <c r="K635" s="28">
        <v>1.6E-2</v>
      </c>
      <c r="L635" s="15"/>
      <c r="M635" s="15"/>
      <c r="N635" s="15"/>
      <c r="O635" s="27"/>
      <c r="P635" s="34"/>
    </row>
    <row r="636" spans="1:16" x14ac:dyDescent="0.25">
      <c r="A636" s="6">
        <v>87</v>
      </c>
      <c r="B636" s="6" t="s">
        <v>42</v>
      </c>
      <c r="C636" s="9">
        <v>43660</v>
      </c>
      <c r="D636" s="6">
        <v>537</v>
      </c>
      <c r="E636" s="6">
        <v>39.749948000000003</v>
      </c>
      <c r="F636" s="6">
        <v>-70.829644999999999</v>
      </c>
      <c r="G636" s="6">
        <f t="shared" si="106"/>
        <v>707</v>
      </c>
      <c r="H636" s="6">
        <v>0</v>
      </c>
      <c r="I636" s="6">
        <v>1070</v>
      </c>
      <c r="J636" s="28">
        <v>7.0000000000000001E-3</v>
      </c>
      <c r="K636" s="28">
        <v>7.5999999999999998E-2</v>
      </c>
      <c r="L636" s="15">
        <f t="shared" si="100"/>
        <v>0.46728971962616822</v>
      </c>
      <c r="M636" s="15">
        <f>1000*(K636-K$644)*1000/(12*I636)</f>
        <v>4.7507788161993769</v>
      </c>
      <c r="N636" s="15">
        <f t="shared" si="101"/>
        <v>10.166666666666666</v>
      </c>
      <c r="O636" s="27">
        <v>0.37677552780810752</v>
      </c>
      <c r="P636" s="34">
        <f t="shared" si="102"/>
        <v>12.609042959443368</v>
      </c>
    </row>
    <row r="637" spans="1:16" x14ac:dyDescent="0.25">
      <c r="G637" s="6">
        <f t="shared" si="106"/>
        <v>708</v>
      </c>
      <c r="H637" s="6">
        <v>10</v>
      </c>
      <c r="I637" s="6">
        <v>1070</v>
      </c>
      <c r="J637" s="28">
        <v>3.0000000000000001E-3</v>
      </c>
      <c r="K637" s="28">
        <v>5.3999999999999999E-2</v>
      </c>
      <c r="L637" s="15">
        <f t="shared" si="100"/>
        <v>0.20026702269692923</v>
      </c>
      <c r="M637" s="15">
        <f t="shared" ref="M637:M643" si="108">1000*(K637-K$644)*1000/(12*I637)</f>
        <v>3.0373831775700935</v>
      </c>
      <c r="N637" s="15">
        <f t="shared" si="101"/>
        <v>15.166666666666668</v>
      </c>
      <c r="O637" s="27">
        <v>0.61529435848205605</v>
      </c>
      <c r="P637" s="34">
        <f t="shared" si="102"/>
        <v>4.936471683347432</v>
      </c>
    </row>
    <row r="638" spans="1:16" x14ac:dyDescent="0.25">
      <c r="G638" s="6">
        <f t="shared" si="106"/>
        <v>709</v>
      </c>
      <c r="H638" s="6">
        <v>20</v>
      </c>
      <c r="I638" s="6">
        <v>1070</v>
      </c>
      <c r="J638" s="28">
        <v>8.9999999999999993E-3</v>
      </c>
      <c r="K638" s="28">
        <v>7.2999999999999995E-2</v>
      </c>
      <c r="L638" s="15">
        <f t="shared" si="100"/>
        <v>0.6008010680907877</v>
      </c>
      <c r="M638" s="15">
        <f t="shared" si="108"/>
        <v>4.5171339563862922</v>
      </c>
      <c r="N638" s="15">
        <f t="shared" si="101"/>
        <v>7.5185185185185173</v>
      </c>
      <c r="O638" s="27">
        <v>0.86045103906973008</v>
      </c>
      <c r="P638" s="34">
        <f t="shared" si="102"/>
        <v>5.249728051081159</v>
      </c>
    </row>
    <row r="639" spans="1:16" x14ac:dyDescent="0.25">
      <c r="G639" s="6">
        <f t="shared" si="106"/>
        <v>710</v>
      </c>
      <c r="H639" s="6">
        <v>30</v>
      </c>
      <c r="I639" s="6">
        <v>1070</v>
      </c>
      <c r="J639" s="28">
        <v>8.9999999999999993E-3</v>
      </c>
      <c r="K639" s="28">
        <v>7.1999999999999995E-2</v>
      </c>
      <c r="L639" s="15">
        <f t="shared" si="100"/>
        <v>0.6008010680907877</v>
      </c>
      <c r="M639" s="15">
        <f t="shared" si="108"/>
        <v>4.4392523364485976</v>
      </c>
      <c r="N639" s="15">
        <f t="shared" si="101"/>
        <v>7.3888888888888884</v>
      </c>
      <c r="O639" s="27">
        <v>1.2956957651829912</v>
      </c>
      <c r="P639" s="34">
        <f t="shared" si="102"/>
        <v>3.4261533113999501</v>
      </c>
    </row>
    <row r="640" spans="1:16" x14ac:dyDescent="0.25">
      <c r="G640" s="6">
        <v>712</v>
      </c>
      <c r="H640" s="6">
        <v>42</v>
      </c>
      <c r="I640" s="6">
        <v>1070</v>
      </c>
      <c r="J640" s="28">
        <v>2.3E-2</v>
      </c>
      <c r="K640" s="28">
        <v>0.128</v>
      </c>
      <c r="L640" s="15">
        <f t="shared" si="100"/>
        <v>1.5353805073431241</v>
      </c>
      <c r="M640" s="15">
        <f t="shared" si="108"/>
        <v>8.8006230529595015</v>
      </c>
      <c r="N640" s="15">
        <f t="shared" si="101"/>
        <v>5.7318840579710146</v>
      </c>
      <c r="O640" s="27">
        <v>3.7584583919880536</v>
      </c>
      <c r="P640" s="34">
        <f t="shared" si="102"/>
        <v>2.3415512785028789</v>
      </c>
    </row>
    <row r="641" spans="1:16" x14ac:dyDescent="0.25">
      <c r="G641" s="6">
        <f t="shared" si="106"/>
        <v>713</v>
      </c>
      <c r="H641" s="6">
        <v>60</v>
      </c>
      <c r="I641" s="6">
        <v>1070</v>
      </c>
      <c r="J641" s="28">
        <v>3.0000000000000001E-3</v>
      </c>
      <c r="K641" s="28">
        <v>4.2999999999999997E-2</v>
      </c>
      <c r="L641" s="15">
        <f t="shared" si="100"/>
        <v>0.20026702269692923</v>
      </c>
      <c r="M641" s="15">
        <f t="shared" si="108"/>
        <v>2.1806853582554515</v>
      </c>
      <c r="N641" s="15">
        <f t="shared" si="101"/>
        <v>10.888888888888889</v>
      </c>
      <c r="O641" s="27">
        <v>1.9874863075699452</v>
      </c>
      <c r="P641" s="34">
        <f t="shared" si="102"/>
        <v>1.0972077392179505</v>
      </c>
    </row>
    <row r="642" spans="1:16" x14ac:dyDescent="0.25">
      <c r="G642" s="6">
        <f t="shared" si="106"/>
        <v>714</v>
      </c>
      <c r="H642" s="6">
        <v>80</v>
      </c>
      <c r="I642" s="6">
        <v>1070</v>
      </c>
      <c r="J642" s="28">
        <v>5.0000000000000001E-3</v>
      </c>
      <c r="K642" s="28">
        <v>5.0999999999999997E-2</v>
      </c>
      <c r="L642" s="15">
        <f t="shared" si="100"/>
        <v>0.33377837116154874</v>
      </c>
      <c r="M642" s="15">
        <f t="shared" si="108"/>
        <v>2.8037383177570092</v>
      </c>
      <c r="N642" s="15">
        <f t="shared" si="101"/>
        <v>8.4</v>
      </c>
      <c r="O642" s="27">
        <v>0.58869946192073375</v>
      </c>
      <c r="P642" s="34">
        <f t="shared" si="102"/>
        <v>4.7625970450343686</v>
      </c>
    </row>
    <row r="643" spans="1:16" x14ac:dyDescent="0.25">
      <c r="G643" s="6">
        <f t="shared" si="106"/>
        <v>715</v>
      </c>
      <c r="H643" s="6">
        <v>100</v>
      </c>
      <c r="I643" s="6">
        <v>1070</v>
      </c>
      <c r="J643" s="28" t="s">
        <v>20</v>
      </c>
      <c r="K643" s="28">
        <v>3.3000000000000002E-2</v>
      </c>
      <c r="L643" s="15"/>
      <c r="M643" s="15">
        <f t="shared" si="108"/>
        <v>1.4018691588785051</v>
      </c>
      <c r="N643" s="15"/>
      <c r="O643" s="27">
        <v>0.71184269877875073</v>
      </c>
      <c r="P643" s="34">
        <f t="shared" si="102"/>
        <v>1.9693524444144406</v>
      </c>
    </row>
    <row r="644" spans="1:16" x14ac:dyDescent="0.25">
      <c r="G644" s="6">
        <f t="shared" si="106"/>
        <v>716</v>
      </c>
      <c r="H644" s="6">
        <v>100</v>
      </c>
      <c r="I644" s="6" t="s">
        <v>22</v>
      </c>
      <c r="J644" s="28" t="s">
        <v>20</v>
      </c>
      <c r="K644" s="28">
        <v>1.4999999999999999E-2</v>
      </c>
      <c r="L644" s="15"/>
      <c r="M644" s="15"/>
      <c r="N644" s="15"/>
      <c r="O644" s="27"/>
      <c r="P644" s="34"/>
    </row>
    <row r="645" spans="1:16" x14ac:dyDescent="0.25">
      <c r="A645" s="6">
        <v>88</v>
      </c>
      <c r="B645" s="6" t="s">
        <v>41</v>
      </c>
      <c r="C645" s="9">
        <v>43660</v>
      </c>
      <c r="D645" s="6">
        <v>654</v>
      </c>
      <c r="E645" s="6">
        <v>39.814861999999998</v>
      </c>
      <c r="F645" s="6">
        <v>-70.829682000000005</v>
      </c>
      <c r="G645" s="6">
        <f t="shared" si="106"/>
        <v>717</v>
      </c>
      <c r="H645" s="6">
        <v>0</v>
      </c>
      <c r="I645" s="6">
        <v>1070</v>
      </c>
      <c r="J645" s="28">
        <v>5.0000000000000001E-3</v>
      </c>
      <c r="K645" s="28">
        <v>6.2E-2</v>
      </c>
      <c r="L645" s="15">
        <f t="shared" ref="L645:L708" si="109">1000*J645*1000/(14*I645)</f>
        <v>0.33377837116154874</v>
      </c>
      <c r="M645" s="15">
        <f>1000*(K645-K$653)*1000/(12*I645)</f>
        <v>3.4267912772585669</v>
      </c>
      <c r="N645" s="15">
        <f t="shared" ref="N645:N708" si="110">M645/L645</f>
        <v>10.266666666666666</v>
      </c>
      <c r="O645" s="27">
        <v>0.63302874769880246</v>
      </c>
      <c r="P645" s="34">
        <f t="shared" si="102"/>
        <v>5.4133264716897935</v>
      </c>
    </row>
    <row r="646" spans="1:16" x14ac:dyDescent="0.25">
      <c r="G646" s="6">
        <f t="shared" si="106"/>
        <v>718</v>
      </c>
      <c r="H646" s="6">
        <v>10</v>
      </c>
      <c r="I646" s="6">
        <v>1070</v>
      </c>
      <c r="J646" s="28">
        <v>8.0000000000000002E-3</v>
      </c>
      <c r="K646" s="28">
        <v>6.0999999999999999E-2</v>
      </c>
      <c r="L646" s="15">
        <f t="shared" si="109"/>
        <v>0.53404539385847793</v>
      </c>
      <c r="M646" s="15">
        <f t="shared" ref="M646:M652" si="111">1000*(K646-K$653)*1000/(12*I646)</f>
        <v>3.3489096573208723</v>
      </c>
      <c r="N646" s="15">
        <f t="shared" si="110"/>
        <v>6.2708333333333339</v>
      </c>
      <c r="O646" s="27">
        <v>0.77617196925158161</v>
      </c>
      <c r="P646" s="34">
        <f t="shared" ref="P646:P709" si="112">M646/O646</f>
        <v>4.3146490597309706</v>
      </c>
    </row>
    <row r="647" spans="1:16" x14ac:dyDescent="0.25">
      <c r="G647" s="6">
        <f t="shared" si="106"/>
        <v>719</v>
      </c>
      <c r="H647" s="6">
        <v>20</v>
      </c>
      <c r="I647" s="6">
        <v>1070</v>
      </c>
      <c r="J647" s="28">
        <v>1.2999999999999999E-2</v>
      </c>
      <c r="K647" s="28">
        <v>0.122</v>
      </c>
      <c r="L647" s="15">
        <f t="shared" si="109"/>
        <v>0.86782376502002667</v>
      </c>
      <c r="M647" s="15">
        <f t="shared" si="111"/>
        <v>8.0996884735202492</v>
      </c>
      <c r="N647" s="15">
        <f t="shared" si="110"/>
        <v>9.3333333333333339</v>
      </c>
      <c r="O647" s="27">
        <v>0.60524296110801223</v>
      </c>
      <c r="P647" s="34">
        <f t="shared" si="112"/>
        <v>13.382540556427506</v>
      </c>
    </row>
    <row r="648" spans="1:16" x14ac:dyDescent="0.25">
      <c r="G648" s="6">
        <f t="shared" si="106"/>
        <v>720</v>
      </c>
      <c r="H648" s="6">
        <v>30</v>
      </c>
      <c r="I648" s="6">
        <v>1070</v>
      </c>
      <c r="J648" s="28">
        <v>0.02</v>
      </c>
      <c r="K648" s="28">
        <v>0.122</v>
      </c>
      <c r="L648" s="15">
        <f t="shared" si="109"/>
        <v>1.3351134846461949</v>
      </c>
      <c r="M648" s="15">
        <f t="shared" si="111"/>
        <v>8.0996884735202492</v>
      </c>
      <c r="N648" s="15">
        <f t="shared" si="110"/>
        <v>6.0666666666666664</v>
      </c>
      <c r="O648" s="27">
        <v>0.86501742291992134</v>
      </c>
      <c r="P648" s="34">
        <f t="shared" si="112"/>
        <v>9.363613100623148</v>
      </c>
    </row>
    <row r="649" spans="1:16" x14ac:dyDescent="0.25">
      <c r="G649" s="6">
        <f t="shared" si="106"/>
        <v>721</v>
      </c>
      <c r="H649" s="6">
        <v>40</v>
      </c>
      <c r="I649" s="6">
        <v>1070</v>
      </c>
      <c r="J649" s="28">
        <v>1.9E-2</v>
      </c>
      <c r="K649" s="28">
        <v>0.13500000000000001</v>
      </c>
      <c r="L649" s="15">
        <f t="shared" si="109"/>
        <v>1.2683578104138853</v>
      </c>
      <c r="M649" s="15">
        <f t="shared" si="111"/>
        <v>9.1121495327102799</v>
      </c>
      <c r="N649" s="15">
        <f t="shared" si="110"/>
        <v>7.1842105263157885</v>
      </c>
      <c r="O649" s="27">
        <v>6.7879302456426158</v>
      </c>
      <c r="P649" s="34">
        <f t="shared" si="112"/>
        <v>1.3424047099717404</v>
      </c>
    </row>
    <row r="650" spans="1:16" x14ac:dyDescent="0.25">
      <c r="G650" s="6">
        <f t="shared" si="106"/>
        <v>722</v>
      </c>
      <c r="H650" s="6">
        <v>60</v>
      </c>
      <c r="I650" s="6">
        <v>1070</v>
      </c>
      <c r="J650" s="28">
        <v>3.6999999999999998E-2</v>
      </c>
      <c r="K650" s="28">
        <v>0.222</v>
      </c>
      <c r="L650" s="15">
        <f t="shared" si="109"/>
        <v>2.4699599465954605</v>
      </c>
      <c r="M650" s="15">
        <f t="shared" si="111"/>
        <v>15.887850467289722</v>
      </c>
      <c r="N650" s="15">
        <f t="shared" si="110"/>
        <v>6.4324324324324333</v>
      </c>
      <c r="O650" s="27">
        <v>0.89731995916578955</v>
      </c>
      <c r="P650" s="34">
        <f t="shared" si="112"/>
        <v>17.705892201551119</v>
      </c>
    </row>
    <row r="651" spans="1:16" x14ac:dyDescent="0.25">
      <c r="G651" s="6">
        <f t="shared" si="106"/>
        <v>723</v>
      </c>
      <c r="H651" s="6">
        <v>80</v>
      </c>
      <c r="I651" s="6">
        <v>1070</v>
      </c>
      <c r="J651" s="28">
        <v>3.0000000000000001E-3</v>
      </c>
      <c r="K651" s="28">
        <v>0.05</v>
      </c>
      <c r="L651" s="15">
        <f t="shared" si="109"/>
        <v>0.20026702269692923</v>
      </c>
      <c r="M651" s="15">
        <f t="shared" si="111"/>
        <v>2.4922118380062304</v>
      </c>
      <c r="N651" s="15">
        <f t="shared" si="110"/>
        <v>12.444444444444445</v>
      </c>
      <c r="O651" s="27">
        <v>1.4458638304308005</v>
      </c>
      <c r="P651" s="34">
        <f t="shared" si="112"/>
        <v>1.723683645411938</v>
      </c>
    </row>
    <row r="652" spans="1:16" x14ac:dyDescent="0.25">
      <c r="G652" s="6">
        <f t="shared" si="106"/>
        <v>724</v>
      </c>
      <c r="H652" s="6">
        <v>100</v>
      </c>
      <c r="I652" s="6">
        <v>1070</v>
      </c>
      <c r="J652" s="28" t="s">
        <v>20</v>
      </c>
      <c r="K652" s="28">
        <v>3.2000000000000001E-2</v>
      </c>
      <c r="L652" s="15"/>
      <c r="M652" s="15">
        <f t="shared" si="111"/>
        <v>1.090342679127726</v>
      </c>
      <c r="N652" s="15"/>
      <c r="O652" s="27">
        <v>1.0321396753261958</v>
      </c>
      <c r="P652" s="34">
        <f t="shared" si="112"/>
        <v>1.0563906273471522</v>
      </c>
    </row>
    <row r="653" spans="1:16" x14ac:dyDescent="0.25">
      <c r="G653" s="6">
        <f t="shared" si="106"/>
        <v>725</v>
      </c>
      <c r="H653" s="6">
        <v>100</v>
      </c>
      <c r="I653" s="6" t="s">
        <v>22</v>
      </c>
      <c r="J653" s="28" t="s">
        <v>20</v>
      </c>
      <c r="K653" s="28">
        <v>1.7999999999999999E-2</v>
      </c>
      <c r="L653" s="15"/>
      <c r="M653" s="15"/>
      <c r="N653" s="15"/>
      <c r="O653" s="27"/>
      <c r="P653" s="34"/>
    </row>
    <row r="654" spans="1:16" x14ac:dyDescent="0.25">
      <c r="A654" s="6">
        <v>89</v>
      </c>
      <c r="B654" s="6" t="s">
        <v>39</v>
      </c>
      <c r="C654" s="9">
        <v>43660</v>
      </c>
      <c r="D654" s="6">
        <v>816</v>
      </c>
      <c r="E654" s="6">
        <v>39.879902000000001</v>
      </c>
      <c r="F654" s="6">
        <v>-70.829427999999993</v>
      </c>
      <c r="G654" s="6">
        <f t="shared" si="106"/>
        <v>726</v>
      </c>
      <c r="H654" s="6">
        <v>0</v>
      </c>
      <c r="I654" s="6">
        <v>1070</v>
      </c>
      <c r="J654" s="28">
        <v>1.2E-2</v>
      </c>
      <c r="K654" s="28">
        <v>9.4E-2</v>
      </c>
      <c r="L654" s="15">
        <f t="shared" si="109"/>
        <v>0.8010680907877169</v>
      </c>
      <c r="M654" s="15">
        <f>1000*(K654-K$663)*1000/(12*I654)</f>
        <v>6.1526479750778815</v>
      </c>
      <c r="N654" s="15">
        <f>M654/L654</f>
        <v>7.6805555555555562</v>
      </c>
      <c r="O654" s="27">
        <v>1.7868439741766444</v>
      </c>
      <c r="P654" s="34">
        <f t="shared" si="112"/>
        <v>3.4433045436510179</v>
      </c>
    </row>
    <row r="655" spans="1:16" x14ac:dyDescent="0.25">
      <c r="G655" s="6">
        <f t="shared" si="106"/>
        <v>727</v>
      </c>
      <c r="H655" s="6">
        <v>10</v>
      </c>
      <c r="I655" s="6">
        <v>1070</v>
      </c>
      <c r="J655" s="28">
        <v>4.0000000000000001E-3</v>
      </c>
      <c r="K655" s="28">
        <v>5.7000000000000002E-2</v>
      </c>
      <c r="L655" s="15">
        <f t="shared" si="109"/>
        <v>0.26702269692923897</v>
      </c>
      <c r="M655" s="15">
        <f t="shared" ref="M655:M662" si="113">1000*(K655-K$663)*1000/(12*I655)</f>
        <v>3.2710280373831777</v>
      </c>
      <c r="N655" s="15">
        <f t="shared" si="110"/>
        <v>12.250000000000002</v>
      </c>
      <c r="O655" s="27">
        <v>0.51862862600979431</v>
      </c>
      <c r="P655" s="34">
        <f t="shared" si="112"/>
        <v>6.3070719072136301</v>
      </c>
    </row>
    <row r="656" spans="1:16" x14ac:dyDescent="0.25">
      <c r="G656" s="6">
        <f t="shared" si="106"/>
        <v>728</v>
      </c>
      <c r="H656" s="6">
        <v>20</v>
      </c>
      <c r="I656" s="6">
        <v>1070</v>
      </c>
      <c r="J656" s="28">
        <v>4.0000000000000001E-3</v>
      </c>
      <c r="K656" s="28">
        <v>5.2999999999999999E-2</v>
      </c>
      <c r="L656" s="15">
        <f t="shared" si="109"/>
        <v>0.26702269692923897</v>
      </c>
      <c r="M656" s="15">
        <f t="shared" si="113"/>
        <v>2.9595015576323989</v>
      </c>
      <c r="N656" s="15">
        <f t="shared" si="110"/>
        <v>11.083333333333334</v>
      </c>
      <c r="O656" s="27">
        <v>0.48039524669062733</v>
      </c>
      <c r="P656" s="34">
        <f t="shared" si="112"/>
        <v>6.1605554551590025</v>
      </c>
    </row>
    <row r="657" spans="1:16" x14ac:dyDescent="0.25">
      <c r="G657" s="6">
        <f t="shared" si="106"/>
        <v>729</v>
      </c>
      <c r="H657" s="6">
        <v>30</v>
      </c>
      <c r="I657" s="6">
        <v>1070</v>
      </c>
      <c r="J657" s="28">
        <v>7.0000000000000001E-3</v>
      </c>
      <c r="K657" s="28">
        <v>5.7000000000000002E-2</v>
      </c>
      <c r="L657" s="15">
        <f t="shared" si="109"/>
        <v>0.46728971962616822</v>
      </c>
      <c r="M657" s="15">
        <f t="shared" si="113"/>
        <v>3.2710280373831777</v>
      </c>
      <c r="N657" s="15">
        <f t="shared" si="110"/>
        <v>7</v>
      </c>
      <c r="O657" s="27">
        <v>0.69779020688506666</v>
      </c>
      <c r="P657" s="34">
        <f t="shared" si="112"/>
        <v>4.6876955352885172</v>
      </c>
    </row>
    <row r="658" spans="1:16" x14ac:dyDescent="0.25">
      <c r="G658" s="6">
        <f t="shared" si="106"/>
        <v>730</v>
      </c>
      <c r="H658" s="6">
        <v>40</v>
      </c>
      <c r="I658" s="6">
        <v>1070</v>
      </c>
      <c r="J658" s="28">
        <v>1.2E-2</v>
      </c>
      <c r="K658" s="28">
        <v>8.6999999999999994E-2</v>
      </c>
      <c r="L658" s="15">
        <f t="shared" si="109"/>
        <v>0.8010680907877169</v>
      </c>
      <c r="M658" s="15">
        <f t="shared" si="113"/>
        <v>5.6074766355140184</v>
      </c>
      <c r="N658" s="15">
        <f t="shared" si="110"/>
        <v>7</v>
      </c>
      <c r="O658" s="27">
        <v>1.3314649812509942</v>
      </c>
      <c r="P658" s="34">
        <f t="shared" si="112"/>
        <v>4.2115089127206673</v>
      </c>
    </row>
    <row r="659" spans="1:16" x14ac:dyDescent="0.25">
      <c r="G659" s="6">
        <f t="shared" si="106"/>
        <v>731</v>
      </c>
      <c r="H659" s="6">
        <v>47</v>
      </c>
      <c r="I659" s="6">
        <v>1070</v>
      </c>
      <c r="J659" s="28">
        <v>3.5999999999999997E-2</v>
      </c>
      <c r="K659" s="28">
        <v>0.22500000000000001</v>
      </c>
      <c r="L659" s="15">
        <f t="shared" si="109"/>
        <v>2.4032042723631508</v>
      </c>
      <c r="M659" s="15">
        <f t="shared" si="113"/>
        <v>16.355140186915889</v>
      </c>
      <c r="N659" s="15">
        <f t="shared" si="110"/>
        <v>6.8055555555555562</v>
      </c>
      <c r="O659" s="27">
        <v>13.560444507567912</v>
      </c>
      <c r="P659" s="34">
        <f t="shared" si="112"/>
        <v>1.2060917455757658</v>
      </c>
    </row>
    <row r="660" spans="1:16" x14ac:dyDescent="0.25">
      <c r="G660" s="6">
        <f t="shared" si="106"/>
        <v>732</v>
      </c>
      <c r="H660" s="6">
        <v>60</v>
      </c>
      <c r="I660" s="6">
        <v>1070</v>
      </c>
      <c r="J660" s="28">
        <v>3.0000000000000001E-3</v>
      </c>
      <c r="K660" s="28">
        <v>4.5999999999999999E-2</v>
      </c>
      <c r="L660" s="15">
        <f t="shared" si="109"/>
        <v>0.20026702269692923</v>
      </c>
      <c r="M660" s="15">
        <f t="shared" si="113"/>
        <v>2.4143302180685358</v>
      </c>
      <c r="N660" s="15">
        <f t="shared" si="110"/>
        <v>12.055555555555555</v>
      </c>
      <c r="O660" s="27">
        <v>1.9668993160927959</v>
      </c>
      <c r="P660" s="34">
        <f t="shared" si="112"/>
        <v>1.2274803282074205</v>
      </c>
    </row>
    <row r="661" spans="1:16" x14ac:dyDescent="0.25">
      <c r="G661" s="6">
        <f t="shared" si="106"/>
        <v>733</v>
      </c>
      <c r="H661" s="6">
        <v>80</v>
      </c>
      <c r="I661" s="6">
        <v>1070</v>
      </c>
      <c r="J661" s="29" t="s">
        <v>20</v>
      </c>
      <c r="K661" s="29">
        <v>3.5999999999999997E-2</v>
      </c>
      <c r="L661" s="15"/>
      <c r="M661" s="15">
        <f t="shared" si="113"/>
        <v>1.6355140186915884</v>
      </c>
      <c r="N661" s="15"/>
      <c r="O661" s="27">
        <v>1.1551966612632565</v>
      </c>
      <c r="P661" s="34">
        <f t="shared" si="112"/>
        <v>1.4157883878430575</v>
      </c>
    </row>
    <row r="662" spans="1:16" x14ac:dyDescent="0.25">
      <c r="G662" s="6">
        <f t="shared" si="106"/>
        <v>734</v>
      </c>
      <c r="H662" s="6">
        <v>100</v>
      </c>
      <c r="I662" s="6">
        <v>1070</v>
      </c>
      <c r="J662" s="29" t="s">
        <v>20</v>
      </c>
      <c r="K662" s="29">
        <v>3.2000000000000001E-2</v>
      </c>
      <c r="L662" s="15"/>
      <c r="M662" s="15">
        <f t="shared" si="113"/>
        <v>1.32398753894081</v>
      </c>
      <c r="N662" s="15"/>
      <c r="O662" s="27">
        <v>0.97959808542440641</v>
      </c>
      <c r="P662" s="34">
        <f t="shared" si="112"/>
        <v>1.3515619912294934</v>
      </c>
    </row>
    <row r="663" spans="1:16" x14ac:dyDescent="0.25">
      <c r="G663" s="6">
        <f t="shared" si="106"/>
        <v>735</v>
      </c>
      <c r="H663" s="6">
        <v>100</v>
      </c>
      <c r="I663" s="6" t="s">
        <v>22</v>
      </c>
      <c r="J663" s="29" t="s">
        <v>20</v>
      </c>
      <c r="K663" s="29">
        <v>1.4999999999999999E-2</v>
      </c>
      <c r="L663" s="15"/>
      <c r="M663" s="15"/>
      <c r="N663" s="15"/>
      <c r="O663" s="27"/>
      <c r="P663" s="34"/>
    </row>
    <row r="664" spans="1:16" x14ac:dyDescent="0.25">
      <c r="A664" s="6">
        <v>91</v>
      </c>
      <c r="B664" s="6" t="s">
        <v>38</v>
      </c>
      <c r="C664" s="9">
        <v>43660</v>
      </c>
      <c r="D664" s="6">
        <v>1034</v>
      </c>
      <c r="E664" s="6">
        <v>39.944648999999998</v>
      </c>
      <c r="F664" s="6">
        <v>-70.830066000000002</v>
      </c>
      <c r="G664" s="6">
        <f t="shared" si="106"/>
        <v>736</v>
      </c>
      <c r="H664" s="6">
        <v>0</v>
      </c>
      <c r="I664" s="6">
        <v>1070</v>
      </c>
      <c r="J664" s="29">
        <v>0.01</v>
      </c>
      <c r="K664" s="29">
        <v>7.3999999999999996E-2</v>
      </c>
      <c r="L664" s="15">
        <f>1000*J664*1000/(14*I664)</f>
        <v>0.66755674232309747</v>
      </c>
      <c r="M664" s="15">
        <f>1000*(K664-K$672)*1000/(12*I664)</f>
        <v>4.5950155763239877</v>
      </c>
      <c r="N664" s="15">
        <f t="shared" si="110"/>
        <v>6.8833333333333337</v>
      </c>
      <c r="O664" s="27">
        <v>1.608803517561797</v>
      </c>
      <c r="P664" s="34">
        <f t="shared" si="112"/>
        <v>2.8561695236021793</v>
      </c>
    </row>
    <row r="665" spans="1:16" x14ac:dyDescent="0.25">
      <c r="G665" s="6">
        <f t="shared" si="106"/>
        <v>737</v>
      </c>
      <c r="H665" s="6">
        <v>8</v>
      </c>
      <c r="I665" s="6">
        <v>1070</v>
      </c>
      <c r="J665" s="29">
        <v>8.0000000000000002E-3</v>
      </c>
      <c r="K665" s="29">
        <v>7.1999999999999995E-2</v>
      </c>
      <c r="L665" s="15">
        <f t="shared" si="109"/>
        <v>0.53404539385847793</v>
      </c>
      <c r="M665" s="15">
        <f t="shared" ref="M665:M671" si="114">1000*(K665-K$672)*1000/(12*I665)</f>
        <v>4.4392523364485976</v>
      </c>
      <c r="N665" s="15">
        <f t="shared" si="110"/>
        <v>8.3125</v>
      </c>
      <c r="O665" s="27">
        <v>0.47101454265119908</v>
      </c>
      <c r="P665" s="34">
        <f t="shared" si="112"/>
        <v>9.4248731927922709</v>
      </c>
    </row>
    <row r="666" spans="1:16" x14ac:dyDescent="0.25">
      <c r="G666" s="6">
        <f t="shared" si="106"/>
        <v>738</v>
      </c>
      <c r="H666" s="6">
        <v>16</v>
      </c>
      <c r="I666" s="6">
        <v>1070</v>
      </c>
      <c r="J666" s="29">
        <v>6.0000000000000001E-3</v>
      </c>
      <c r="K666" s="29">
        <v>4.7E-2</v>
      </c>
      <c r="L666" s="15">
        <f t="shared" si="109"/>
        <v>0.40053404539385845</v>
      </c>
      <c r="M666" s="15">
        <f t="shared" si="114"/>
        <v>2.4922118380062304</v>
      </c>
      <c r="N666" s="15">
        <f t="shared" si="110"/>
        <v>6.2222222222222223</v>
      </c>
      <c r="O666" s="27">
        <v>0.67227033107376211</v>
      </c>
      <c r="P666" s="34">
        <f t="shared" si="112"/>
        <v>3.7071572592317517</v>
      </c>
    </row>
    <row r="667" spans="1:16" x14ac:dyDescent="0.25">
      <c r="G667" s="6">
        <f t="shared" si="106"/>
        <v>739</v>
      </c>
      <c r="H667" s="6">
        <v>22</v>
      </c>
      <c r="I667" s="6">
        <v>1070</v>
      </c>
      <c r="J667" s="29">
        <v>1.0999999999999999E-2</v>
      </c>
      <c r="K667" s="29">
        <v>8.2000000000000003E-2</v>
      </c>
      <c r="L667" s="15">
        <f t="shared" si="109"/>
        <v>0.73431241655540724</v>
      </c>
      <c r="M667" s="15">
        <f t="shared" si="114"/>
        <v>5.2180685358255454</v>
      </c>
      <c r="N667" s="15">
        <f t="shared" si="110"/>
        <v>7.1060606060606064</v>
      </c>
      <c r="O667" s="27">
        <v>0.93199303601107431</v>
      </c>
      <c r="P667" s="34">
        <f t="shared" si="112"/>
        <v>5.5988278175970647</v>
      </c>
    </row>
    <row r="668" spans="1:16" x14ac:dyDescent="0.25">
      <c r="G668" s="6">
        <f t="shared" si="106"/>
        <v>740</v>
      </c>
      <c r="H668" s="6">
        <v>35</v>
      </c>
      <c r="I668" s="6">
        <v>1070</v>
      </c>
      <c r="J668" s="29">
        <v>2.8000000000000001E-2</v>
      </c>
      <c r="K668" s="29">
        <v>0.17599999999999999</v>
      </c>
      <c r="L668" s="15">
        <f t="shared" si="109"/>
        <v>1.8691588785046729</v>
      </c>
      <c r="M668" s="15">
        <f t="shared" si="114"/>
        <v>12.538940809968846</v>
      </c>
      <c r="N668" s="15">
        <f t="shared" si="110"/>
        <v>6.708333333333333</v>
      </c>
      <c r="O668" s="27">
        <v>3.4307362423874821</v>
      </c>
      <c r="P668" s="34">
        <f t="shared" si="112"/>
        <v>3.6548833614917822</v>
      </c>
    </row>
    <row r="669" spans="1:16" x14ac:dyDescent="0.25">
      <c r="G669" s="6">
        <f t="shared" si="106"/>
        <v>741</v>
      </c>
      <c r="H669" s="6">
        <v>51</v>
      </c>
      <c r="I669" s="6">
        <v>1070</v>
      </c>
      <c r="J669" s="29">
        <v>1.2E-2</v>
      </c>
      <c r="K669" s="29">
        <v>9.1999999999999998E-2</v>
      </c>
      <c r="L669" s="15">
        <f t="shared" si="109"/>
        <v>0.8010680907877169</v>
      </c>
      <c r="M669" s="15">
        <f t="shared" si="114"/>
        <v>5.9968847352024923</v>
      </c>
      <c r="N669" s="15">
        <f t="shared" si="110"/>
        <v>7.4861111111111116</v>
      </c>
      <c r="O669" s="27">
        <v>5.1079127366559662</v>
      </c>
      <c r="P669" s="34">
        <f t="shared" si="112"/>
        <v>1.1740382117664203</v>
      </c>
    </row>
    <row r="670" spans="1:16" x14ac:dyDescent="0.25">
      <c r="G670" s="6">
        <f t="shared" si="106"/>
        <v>742</v>
      </c>
      <c r="H670" s="6">
        <v>78</v>
      </c>
      <c r="I670" s="6">
        <v>1070</v>
      </c>
      <c r="J670" s="29" t="s">
        <v>20</v>
      </c>
      <c r="K670" s="29">
        <v>3.4000000000000002E-2</v>
      </c>
      <c r="L670" s="15"/>
      <c r="M670" s="15">
        <f t="shared" si="114"/>
        <v>1.4797507788161997</v>
      </c>
      <c r="N670" s="15"/>
      <c r="O670" s="27">
        <v>0.91179957375914278</v>
      </c>
      <c r="P670" s="34">
        <f t="shared" si="112"/>
        <v>1.6228904042096914</v>
      </c>
    </row>
    <row r="671" spans="1:16" x14ac:dyDescent="0.25">
      <c r="G671" s="6">
        <f t="shared" si="106"/>
        <v>743</v>
      </c>
      <c r="H671" s="6">
        <v>100</v>
      </c>
      <c r="I671" s="6">
        <v>1070</v>
      </c>
      <c r="J671" s="29" t="s">
        <v>20</v>
      </c>
      <c r="K671" s="29">
        <v>3.4000000000000002E-2</v>
      </c>
      <c r="L671" s="15"/>
      <c r="M671" s="15">
        <f t="shared" si="114"/>
        <v>1.4797507788161997</v>
      </c>
      <c r="N671" s="15"/>
      <c r="O671" s="27">
        <v>1.3195823324613123</v>
      </c>
      <c r="P671" s="34">
        <f t="shared" si="112"/>
        <v>1.1213781379265195</v>
      </c>
    </row>
    <row r="672" spans="1:16" x14ac:dyDescent="0.25">
      <c r="G672" s="6">
        <f t="shared" si="106"/>
        <v>744</v>
      </c>
      <c r="H672" s="6">
        <v>100</v>
      </c>
      <c r="I672" s="21" t="s">
        <v>22</v>
      </c>
      <c r="J672" s="29" t="s">
        <v>20</v>
      </c>
      <c r="K672" s="29">
        <v>1.4999999999999999E-2</v>
      </c>
      <c r="L672" s="15"/>
      <c r="M672" s="15"/>
      <c r="N672" s="15"/>
      <c r="O672" s="27"/>
      <c r="P672" s="34"/>
    </row>
    <row r="673" spans="1:19" x14ac:dyDescent="0.25">
      <c r="A673" s="6">
        <v>93</v>
      </c>
      <c r="B673" s="6" t="s">
        <v>37</v>
      </c>
      <c r="C673" s="9">
        <v>43660</v>
      </c>
      <c r="D673" s="6">
        <v>1342</v>
      </c>
      <c r="E673" s="6">
        <v>40.009846000000003</v>
      </c>
      <c r="F673" s="6">
        <v>-70.829944999999995</v>
      </c>
      <c r="G673" s="6">
        <f t="shared" si="106"/>
        <v>745</v>
      </c>
      <c r="H673" s="6">
        <v>0</v>
      </c>
      <c r="I673" s="6">
        <v>1070</v>
      </c>
      <c r="J673" s="28">
        <v>1.7000000000000001E-2</v>
      </c>
      <c r="K673" s="28">
        <v>0.123</v>
      </c>
      <c r="L673" s="15">
        <f t="shared" si="109"/>
        <v>1.1348464619492658</v>
      </c>
      <c r="M673" s="15">
        <f>1000*(K673-K$681)*1000/(12*I673)</f>
        <v>8.8006230529595015</v>
      </c>
      <c r="N673" s="15">
        <f t="shared" si="110"/>
        <v>7.7549019607843137</v>
      </c>
      <c r="O673" s="27">
        <v>2.321210685611331</v>
      </c>
      <c r="P673" s="34">
        <f t="shared" si="112"/>
        <v>3.7913934773403413</v>
      </c>
    </row>
    <row r="674" spans="1:19" x14ac:dyDescent="0.25">
      <c r="G674" s="6">
        <f t="shared" si="106"/>
        <v>746</v>
      </c>
      <c r="H674" s="6">
        <v>10</v>
      </c>
      <c r="I674" s="6">
        <v>1070</v>
      </c>
      <c r="J674" s="28">
        <v>3.9E-2</v>
      </c>
      <c r="K674" s="28">
        <v>0.26</v>
      </c>
      <c r="L674" s="15">
        <f t="shared" si="109"/>
        <v>2.6034712950600802</v>
      </c>
      <c r="M674" s="15">
        <f t="shared" ref="M674:M680" si="115">1000*(K674-K$681)*1000/(12*I674)</f>
        <v>19.470404984423677</v>
      </c>
      <c r="N674" s="15">
        <f t="shared" si="110"/>
        <v>7.4786324786324787</v>
      </c>
      <c r="O674" s="27">
        <v>3.6192743033168857</v>
      </c>
      <c r="P674" s="34">
        <f t="shared" si="112"/>
        <v>5.3796433629194711</v>
      </c>
    </row>
    <row r="675" spans="1:19" x14ac:dyDescent="0.25">
      <c r="G675" s="6">
        <f t="shared" si="106"/>
        <v>747</v>
      </c>
      <c r="H675" s="6">
        <v>20</v>
      </c>
      <c r="I675" s="6">
        <v>1070</v>
      </c>
      <c r="J675" s="28">
        <v>0.05</v>
      </c>
      <c r="K675" s="28">
        <v>0.31</v>
      </c>
      <c r="L675" s="15">
        <f t="shared" si="109"/>
        <v>3.3377837116154874</v>
      </c>
      <c r="M675" s="15">
        <f t="shared" si="115"/>
        <v>23.364485981308412</v>
      </c>
      <c r="N675" s="15">
        <f t="shared" si="110"/>
        <v>7</v>
      </c>
      <c r="O675" s="27">
        <v>6.0786559040870936</v>
      </c>
      <c r="P675" s="34">
        <f t="shared" si="112"/>
        <v>3.8436928080760224</v>
      </c>
    </row>
    <row r="676" spans="1:19" x14ac:dyDescent="0.25">
      <c r="G676" s="6">
        <f t="shared" si="106"/>
        <v>748</v>
      </c>
      <c r="H676" s="6">
        <v>30</v>
      </c>
      <c r="I676" s="6">
        <v>1070</v>
      </c>
      <c r="J676" s="28">
        <v>1.2999999999999999E-2</v>
      </c>
      <c r="K676" s="28">
        <v>0.09</v>
      </c>
      <c r="L676" s="15">
        <f t="shared" si="109"/>
        <v>0.86782376502002667</v>
      </c>
      <c r="M676" s="15">
        <f t="shared" si="115"/>
        <v>6.2305295950155761</v>
      </c>
      <c r="N676" s="15">
        <f t="shared" si="110"/>
        <v>7.1794871794871797</v>
      </c>
      <c r="O676" s="27">
        <v>0.90795655800038677</v>
      </c>
      <c r="P676" s="34">
        <f t="shared" si="112"/>
        <v>6.862145044403019</v>
      </c>
    </row>
    <row r="677" spans="1:19" x14ac:dyDescent="0.25">
      <c r="G677" s="6">
        <f t="shared" si="106"/>
        <v>749</v>
      </c>
      <c r="H677" s="6">
        <v>40</v>
      </c>
      <c r="I677" s="6">
        <v>1070</v>
      </c>
      <c r="J677" s="28">
        <v>0.04</v>
      </c>
      <c r="K677" s="28">
        <v>0.13</v>
      </c>
      <c r="L677" s="15">
        <f t="shared" si="109"/>
        <v>2.6702269692923899</v>
      </c>
      <c r="M677" s="15">
        <f t="shared" si="115"/>
        <v>9.3457943925233664</v>
      </c>
      <c r="N677" s="15">
        <f t="shared" si="110"/>
        <v>3.5000000000000004</v>
      </c>
      <c r="O677" s="27">
        <v>1.0384790582257584</v>
      </c>
      <c r="P677" s="34">
        <f t="shared" si="112"/>
        <v>8.999502029911568</v>
      </c>
    </row>
    <row r="678" spans="1:19" x14ac:dyDescent="0.25">
      <c r="G678" s="6">
        <f t="shared" si="106"/>
        <v>750</v>
      </c>
      <c r="H678" s="6">
        <v>60</v>
      </c>
      <c r="I678" s="6">
        <v>1070</v>
      </c>
      <c r="J678" s="28">
        <v>5.0000000000000001E-3</v>
      </c>
      <c r="K678" s="28">
        <v>3.9E-2</v>
      </c>
      <c r="L678" s="15">
        <f t="shared" si="109"/>
        <v>0.33377837116154874</v>
      </c>
      <c r="M678" s="15">
        <f t="shared" si="115"/>
        <v>2.2585669781931461</v>
      </c>
      <c r="N678" s="15">
        <f t="shared" si="110"/>
        <v>6.7666666666666657</v>
      </c>
      <c r="O678" s="27">
        <v>0.93606490535697529</v>
      </c>
      <c r="P678" s="34">
        <f t="shared" si="112"/>
        <v>2.4128315945482699</v>
      </c>
    </row>
    <row r="679" spans="1:19" x14ac:dyDescent="0.25">
      <c r="G679" s="6">
        <f t="shared" si="106"/>
        <v>751</v>
      </c>
      <c r="H679" s="6">
        <v>80</v>
      </c>
      <c r="I679" s="6">
        <v>1070</v>
      </c>
      <c r="J679" s="28" t="s">
        <v>20</v>
      </c>
      <c r="K679" s="28">
        <v>2.9000000000000001E-2</v>
      </c>
      <c r="L679" s="15"/>
      <c r="M679" s="15">
        <f t="shared" si="115"/>
        <v>1.4797507788161997</v>
      </c>
      <c r="N679" s="15"/>
      <c r="O679" s="27">
        <v>0.69167857630111262</v>
      </c>
      <c r="P679" s="34">
        <f t="shared" si="112"/>
        <v>2.1393618792264153</v>
      </c>
    </row>
    <row r="680" spans="1:19" x14ac:dyDescent="0.25">
      <c r="G680" s="6">
        <f t="shared" si="106"/>
        <v>752</v>
      </c>
      <c r="H680" s="6">
        <v>100</v>
      </c>
      <c r="I680" s="6">
        <v>1070</v>
      </c>
      <c r="J680" s="28" t="s">
        <v>20</v>
      </c>
      <c r="K680" s="28">
        <v>2.5999999999999999E-2</v>
      </c>
      <c r="L680" s="15"/>
      <c r="M680" s="15">
        <f t="shared" si="115"/>
        <v>1.2461059190031152</v>
      </c>
      <c r="N680" s="15"/>
      <c r="O680" s="27">
        <v>1.1910545786224001</v>
      </c>
      <c r="P680" s="34">
        <f t="shared" si="112"/>
        <v>1.0462206697902867</v>
      </c>
    </row>
    <row r="681" spans="1:19" x14ac:dyDescent="0.25">
      <c r="G681" s="6">
        <f t="shared" si="106"/>
        <v>753</v>
      </c>
      <c r="H681" s="6">
        <v>100</v>
      </c>
      <c r="I681" s="6" t="s">
        <v>22</v>
      </c>
      <c r="J681" s="28" t="s">
        <v>20</v>
      </c>
      <c r="K681" s="28">
        <v>0.01</v>
      </c>
      <c r="L681" s="15"/>
      <c r="M681" s="15"/>
      <c r="N681" s="15"/>
      <c r="O681" s="27"/>
      <c r="P681" s="34"/>
    </row>
    <row r="682" spans="1:19" x14ac:dyDescent="0.25">
      <c r="A682" s="6">
        <v>94</v>
      </c>
      <c r="B682" s="6" t="s">
        <v>36</v>
      </c>
      <c r="C682" s="9">
        <v>43660</v>
      </c>
      <c r="D682" s="6">
        <v>1505</v>
      </c>
      <c r="E682" s="6">
        <v>40.092818999999999</v>
      </c>
      <c r="F682" s="6">
        <v>-70.831345999999996</v>
      </c>
      <c r="G682" s="6">
        <f t="shared" si="106"/>
        <v>754</v>
      </c>
      <c r="H682" s="6">
        <v>0</v>
      </c>
      <c r="I682" s="6">
        <v>1070</v>
      </c>
      <c r="J682" s="28">
        <v>1.6E-2</v>
      </c>
      <c r="K682" s="28">
        <v>0.11600000000000001</v>
      </c>
      <c r="L682" s="15">
        <f t="shared" si="109"/>
        <v>1.0680907877169559</v>
      </c>
      <c r="M682" s="15">
        <f>1000*(K682-K$692)*1000/(12*I682)</f>
        <v>8.2554517133956402</v>
      </c>
      <c r="N682" s="15">
        <f t="shared" si="110"/>
        <v>7.7291666666666687</v>
      </c>
      <c r="O682" s="27">
        <v>1.6079482350507497</v>
      </c>
      <c r="P682" s="34">
        <f t="shared" si="112"/>
        <v>5.1341526632759313</v>
      </c>
      <c r="Q682" s="14">
        <v>100</v>
      </c>
      <c r="R682" s="15">
        <v>0.61538856602384484</v>
      </c>
      <c r="S682" s="15">
        <v>509.59396172267765</v>
      </c>
    </row>
    <row r="683" spans="1:19" x14ac:dyDescent="0.25">
      <c r="G683" s="6">
        <f t="shared" si="106"/>
        <v>755</v>
      </c>
      <c r="H683" s="6">
        <v>5</v>
      </c>
      <c r="I683" s="6">
        <v>1070</v>
      </c>
      <c r="J683" s="28">
        <v>1.9E-2</v>
      </c>
      <c r="K683" s="28">
        <v>0.14000000000000001</v>
      </c>
      <c r="L683" s="15">
        <f t="shared" si="109"/>
        <v>1.2683578104138853</v>
      </c>
      <c r="M683" s="15">
        <f t="shared" ref="M683:M691" si="116">1000*(K683-K$692)*1000/(12*I683)</f>
        <v>10.124610591900311</v>
      </c>
      <c r="N683" s="15">
        <f t="shared" si="110"/>
        <v>7.9824561403508758</v>
      </c>
      <c r="O683" s="27">
        <v>2.2456725010300516</v>
      </c>
      <c r="P683" s="34">
        <f t="shared" si="112"/>
        <v>4.5084982726806002</v>
      </c>
      <c r="Q683" s="14">
        <v>50</v>
      </c>
      <c r="R683" s="15">
        <v>0.74587908220353738</v>
      </c>
    </row>
    <row r="684" spans="1:19" x14ac:dyDescent="0.25">
      <c r="G684" s="6">
        <f t="shared" si="106"/>
        <v>756</v>
      </c>
      <c r="H684" s="6">
        <v>9</v>
      </c>
      <c r="I684" s="6">
        <v>1070</v>
      </c>
      <c r="J684" s="28">
        <v>2.7E-2</v>
      </c>
      <c r="K684" s="28">
        <v>0.19400000000000001</v>
      </c>
      <c r="L684" s="15">
        <f t="shared" si="109"/>
        <v>1.8024032042723632</v>
      </c>
      <c r="M684" s="15">
        <f t="shared" si="116"/>
        <v>14.330218068535826</v>
      </c>
      <c r="N684" s="15">
        <f t="shared" si="110"/>
        <v>7.9506172839506171</v>
      </c>
      <c r="O684" s="27">
        <v>2.6390561921500062</v>
      </c>
      <c r="P684" s="34">
        <f t="shared" si="112"/>
        <v>5.43005416525867</v>
      </c>
      <c r="Q684" s="14">
        <v>25</v>
      </c>
      <c r="R684" s="15">
        <v>0.98988840908119202</v>
      </c>
    </row>
    <row r="685" spans="1:19" x14ac:dyDescent="0.25">
      <c r="G685" s="6">
        <f t="shared" si="106"/>
        <v>757</v>
      </c>
      <c r="H685" s="6">
        <v>12</v>
      </c>
      <c r="I685" s="6">
        <v>1070</v>
      </c>
      <c r="J685" s="28">
        <v>3.9E-2</v>
      </c>
      <c r="K685" s="28">
        <v>0.26500000000000001</v>
      </c>
      <c r="L685" s="15">
        <f t="shared" si="109"/>
        <v>2.6034712950600802</v>
      </c>
      <c r="M685" s="15">
        <f t="shared" si="116"/>
        <v>19.859813084112151</v>
      </c>
      <c r="N685" s="15">
        <f t="shared" si="110"/>
        <v>7.6282051282051286</v>
      </c>
      <c r="O685" s="27">
        <v>2.6243987891641742</v>
      </c>
      <c r="P685" s="34">
        <f t="shared" si="112"/>
        <v>7.5673762562728353</v>
      </c>
      <c r="Q685" s="14">
        <v>15</v>
      </c>
      <c r="R685" s="15">
        <v>1.0456760474227513</v>
      </c>
    </row>
    <row r="686" spans="1:19" x14ac:dyDescent="0.25">
      <c r="G686" s="6">
        <f t="shared" si="106"/>
        <v>758</v>
      </c>
      <c r="H686" s="6">
        <v>19</v>
      </c>
      <c r="I686" s="6">
        <v>1070</v>
      </c>
      <c r="J686" s="28">
        <v>4.5999999999999999E-2</v>
      </c>
      <c r="K686" s="28">
        <v>0.29899999999999999</v>
      </c>
      <c r="L686" s="15">
        <f t="shared" si="109"/>
        <v>3.0707610146862483</v>
      </c>
      <c r="M686" s="15">
        <f t="shared" si="116"/>
        <v>22.507788161993769</v>
      </c>
      <c r="N686" s="15">
        <f t="shared" si="110"/>
        <v>7.3297101449275361</v>
      </c>
      <c r="O686" s="27">
        <v>7.4636425715226054</v>
      </c>
      <c r="P686" s="34">
        <f t="shared" si="112"/>
        <v>3.0156572941839195</v>
      </c>
      <c r="Q686" s="14">
        <v>5</v>
      </c>
      <c r="R686" s="15">
        <v>0.50126753351846653</v>
      </c>
    </row>
    <row r="687" spans="1:19" x14ac:dyDescent="0.25">
      <c r="G687" s="6">
        <f t="shared" si="106"/>
        <v>759</v>
      </c>
      <c r="H687" s="6">
        <v>29</v>
      </c>
      <c r="I687" s="6">
        <v>1070</v>
      </c>
      <c r="J687" s="28">
        <v>4.7E-2</v>
      </c>
      <c r="K687" s="28">
        <v>0.29699999999999999</v>
      </c>
      <c r="L687" s="15">
        <f t="shared" si="109"/>
        <v>3.1375166889185579</v>
      </c>
      <c r="M687" s="15">
        <f t="shared" si="116"/>
        <v>22.352024922118382</v>
      </c>
      <c r="N687" s="15">
        <f t="shared" si="110"/>
        <v>7.1241134751773059</v>
      </c>
      <c r="O687" s="27">
        <v>5.4764181584632166</v>
      </c>
      <c r="P687" s="34">
        <f t="shared" si="112"/>
        <v>4.0815044204715676</v>
      </c>
      <c r="Q687" s="14">
        <v>1</v>
      </c>
      <c r="R687" s="15">
        <v>0.29429484779691101</v>
      </c>
    </row>
    <row r="688" spans="1:19" x14ac:dyDescent="0.25">
      <c r="G688" s="6">
        <f t="shared" ref="G688:G741" si="117">G687+1</f>
        <v>760</v>
      </c>
      <c r="H688" s="6">
        <v>42</v>
      </c>
      <c r="I688" s="6">
        <v>1070</v>
      </c>
      <c r="J688" s="28">
        <v>6.0000000000000001E-3</v>
      </c>
      <c r="K688" s="28">
        <v>5.6000000000000001E-2</v>
      </c>
      <c r="L688" s="15">
        <f t="shared" si="109"/>
        <v>0.40053404539385845</v>
      </c>
      <c r="M688" s="15">
        <f t="shared" si="116"/>
        <v>3.5825545171339566</v>
      </c>
      <c r="N688" s="15">
        <f t="shared" si="110"/>
        <v>8.9444444444444446</v>
      </c>
      <c r="O688" s="27">
        <v>1.4589328311040322</v>
      </c>
      <c r="P688" s="34">
        <f t="shared" si="112"/>
        <v>2.4555993536884739</v>
      </c>
      <c r="Q688" s="14">
        <v>0.1</v>
      </c>
      <c r="R688" s="15">
        <v>0</v>
      </c>
    </row>
    <row r="689" spans="1:16" x14ac:dyDescent="0.25">
      <c r="G689" s="6">
        <f t="shared" si="117"/>
        <v>761</v>
      </c>
      <c r="H689" s="6">
        <v>60</v>
      </c>
      <c r="I689" s="6">
        <v>1070</v>
      </c>
      <c r="J689" s="28">
        <v>5.0000000000000001E-3</v>
      </c>
      <c r="K689" s="28">
        <v>4.3999999999999997E-2</v>
      </c>
      <c r="L689" s="15">
        <f t="shared" si="109"/>
        <v>0.33377837116154874</v>
      </c>
      <c r="M689" s="15">
        <f t="shared" si="116"/>
        <v>2.6479750778816196</v>
      </c>
      <c r="N689" s="15">
        <f t="shared" si="110"/>
        <v>7.9333333333333318</v>
      </c>
      <c r="O689" s="27">
        <v>1.3882776888698063</v>
      </c>
      <c r="P689" s="34">
        <f t="shared" si="112"/>
        <v>1.9073814260008242</v>
      </c>
    </row>
    <row r="690" spans="1:16" x14ac:dyDescent="0.25">
      <c r="G690" s="6">
        <f t="shared" si="117"/>
        <v>762</v>
      </c>
      <c r="H690" s="6">
        <v>80</v>
      </c>
      <c r="I690" s="6">
        <v>1070</v>
      </c>
      <c r="J690" s="28" t="s">
        <v>20</v>
      </c>
      <c r="K690" s="28">
        <v>3.4000000000000002E-2</v>
      </c>
      <c r="L690" s="15"/>
      <c r="M690" s="15">
        <f t="shared" si="116"/>
        <v>1.8691588785046729</v>
      </c>
      <c r="N690" s="15"/>
      <c r="O690" s="27">
        <v>0.72685758370069997</v>
      </c>
      <c r="P690" s="34">
        <f t="shared" si="112"/>
        <v>2.571561362802457</v>
      </c>
    </row>
    <row r="691" spans="1:16" x14ac:dyDescent="0.25">
      <c r="G691" s="6">
        <f t="shared" si="117"/>
        <v>763</v>
      </c>
      <c r="H691" s="6">
        <v>100</v>
      </c>
      <c r="I691" s="6">
        <v>1070</v>
      </c>
      <c r="J691" s="28" t="s">
        <v>20</v>
      </c>
      <c r="K691" s="28">
        <v>4.2000000000000003E-2</v>
      </c>
      <c r="L691" s="15"/>
      <c r="M691" s="15">
        <f t="shared" si="116"/>
        <v>2.4922118380062304</v>
      </c>
      <c r="N691" s="15"/>
      <c r="O691" s="27">
        <v>0.49566150895062233</v>
      </c>
      <c r="P691" s="34">
        <f t="shared" si="112"/>
        <v>5.0280519931486225</v>
      </c>
    </row>
    <row r="692" spans="1:16" x14ac:dyDescent="0.25">
      <c r="G692" s="6">
        <f t="shared" si="117"/>
        <v>764</v>
      </c>
      <c r="H692" s="6">
        <v>100</v>
      </c>
      <c r="I692" s="6" t="s">
        <v>22</v>
      </c>
      <c r="J692" s="28" t="s">
        <v>20</v>
      </c>
      <c r="K692" s="28">
        <v>0.01</v>
      </c>
      <c r="L692" s="15"/>
      <c r="M692" s="15"/>
      <c r="N692" s="15"/>
      <c r="O692" s="27"/>
      <c r="P692" s="34"/>
    </row>
    <row r="693" spans="1:16" x14ac:dyDescent="0.25">
      <c r="A693" s="6">
        <v>95</v>
      </c>
      <c r="B693" s="6" t="s">
        <v>35</v>
      </c>
      <c r="C693" s="9">
        <v>43660</v>
      </c>
      <c r="D693" s="6">
        <v>1549</v>
      </c>
      <c r="E693" s="6">
        <v>40.139603000000001</v>
      </c>
      <c r="F693" s="6">
        <v>-70.828093999999993</v>
      </c>
      <c r="G693" s="6">
        <f t="shared" si="117"/>
        <v>765</v>
      </c>
      <c r="H693" s="6">
        <v>0</v>
      </c>
      <c r="I693" s="6">
        <v>1070</v>
      </c>
      <c r="J693" s="28">
        <v>2.3E-2</v>
      </c>
      <c r="K693" s="28">
        <v>0.16500000000000001</v>
      </c>
      <c r="L693" s="15">
        <f t="shared" si="109"/>
        <v>1.5353805073431241</v>
      </c>
      <c r="M693" s="15">
        <f>1000*(K693-K$701)*1000/(12*I693)</f>
        <v>11.915887850467289</v>
      </c>
      <c r="N693" s="15">
        <f t="shared" si="110"/>
        <v>7.7608695652173907</v>
      </c>
      <c r="O693" s="27">
        <v>2.0038190217031939</v>
      </c>
      <c r="P693" s="34">
        <f t="shared" si="112"/>
        <v>5.9465888492959289</v>
      </c>
    </row>
    <row r="694" spans="1:16" x14ac:dyDescent="0.25">
      <c r="G694" s="6">
        <f t="shared" si="117"/>
        <v>766</v>
      </c>
      <c r="H694" s="6">
        <v>10</v>
      </c>
      <c r="I694" s="6">
        <v>1070</v>
      </c>
      <c r="J694" s="28">
        <v>5.6000000000000001E-2</v>
      </c>
      <c r="K694" s="28">
        <v>0.371</v>
      </c>
      <c r="L694" s="15">
        <f t="shared" si="109"/>
        <v>3.7383177570093458</v>
      </c>
      <c r="M694" s="15">
        <f t="shared" ref="M694:M700" si="118">1000*(K694-K$701)*1000/(12*I694)</f>
        <v>27.9595015576324</v>
      </c>
      <c r="N694" s="15">
        <f t="shared" si="110"/>
        <v>7.479166666666667</v>
      </c>
      <c r="O694" s="27">
        <v>5.3249086613006371</v>
      </c>
      <c r="P694" s="34">
        <f t="shared" si="112"/>
        <v>5.2507006854091545</v>
      </c>
    </row>
    <row r="695" spans="1:16" x14ac:dyDescent="0.25">
      <c r="G695" s="6">
        <f t="shared" si="117"/>
        <v>767</v>
      </c>
      <c r="H695" s="6">
        <v>20</v>
      </c>
      <c r="I695" s="6">
        <v>1070</v>
      </c>
      <c r="J695" s="28">
        <v>7.0999999999999994E-2</v>
      </c>
      <c r="K695" s="28">
        <v>0.44600000000000001</v>
      </c>
      <c r="L695" s="15">
        <f t="shared" si="109"/>
        <v>4.739652870493992</v>
      </c>
      <c r="M695" s="15">
        <f t="shared" si="118"/>
        <v>33.800623052959502</v>
      </c>
      <c r="N695" s="15">
        <f t="shared" si="110"/>
        <v>7.131455399061033</v>
      </c>
      <c r="O695" s="27">
        <v>7.2505337086959329</v>
      </c>
      <c r="P695" s="34">
        <f t="shared" si="112"/>
        <v>4.6618117246211401</v>
      </c>
    </row>
    <row r="696" spans="1:16" x14ac:dyDescent="0.25">
      <c r="G696" s="6">
        <f t="shared" si="117"/>
        <v>768</v>
      </c>
      <c r="H696" s="6">
        <v>28</v>
      </c>
      <c r="I696" s="6">
        <v>1070</v>
      </c>
      <c r="J696" s="28">
        <v>4.8000000000000001E-2</v>
      </c>
      <c r="K696" s="28">
        <v>0.28599999999999998</v>
      </c>
      <c r="L696" s="15">
        <f t="shared" si="109"/>
        <v>3.2042723631508676</v>
      </c>
      <c r="M696" s="15">
        <f t="shared" si="118"/>
        <v>21.339563862928344</v>
      </c>
      <c r="N696" s="15">
        <f t="shared" si="110"/>
        <v>6.6597222222222214</v>
      </c>
      <c r="O696" s="27">
        <v>5.5127356688628693</v>
      </c>
      <c r="P696" s="34">
        <f t="shared" si="112"/>
        <v>3.8709572061397473</v>
      </c>
    </row>
    <row r="697" spans="1:16" x14ac:dyDescent="0.25">
      <c r="G697" s="6">
        <f t="shared" si="117"/>
        <v>769</v>
      </c>
      <c r="H697" s="6">
        <v>40</v>
      </c>
      <c r="I697" s="6">
        <v>1070</v>
      </c>
      <c r="J697" s="28">
        <v>8.9999999999999993E-3</v>
      </c>
      <c r="K697" s="28">
        <v>6.6000000000000003E-2</v>
      </c>
      <c r="L697" s="15">
        <f t="shared" si="109"/>
        <v>0.6008010680907877</v>
      </c>
      <c r="M697" s="15">
        <f t="shared" si="118"/>
        <v>4.2056074766355147</v>
      </c>
      <c r="N697" s="15">
        <f t="shared" si="110"/>
        <v>7.0000000000000009</v>
      </c>
      <c r="O697" s="27">
        <v>1.4222174497033298</v>
      </c>
      <c r="P697" s="34">
        <f t="shared" si="112"/>
        <v>2.9570776800079281</v>
      </c>
    </row>
    <row r="698" spans="1:16" x14ac:dyDescent="0.25">
      <c r="G698" s="6">
        <f t="shared" si="117"/>
        <v>770</v>
      </c>
      <c r="H698" s="6">
        <v>60</v>
      </c>
      <c r="I698" s="6">
        <v>1070</v>
      </c>
      <c r="J698" s="28">
        <v>6.0000000000000001E-3</v>
      </c>
      <c r="K698" s="28">
        <v>5.1999999999999998E-2</v>
      </c>
      <c r="L698" s="15">
        <f t="shared" si="109"/>
        <v>0.40053404539385845</v>
      </c>
      <c r="M698" s="15">
        <f t="shared" si="118"/>
        <v>3.1152647975077876</v>
      </c>
      <c r="N698" s="15">
        <f t="shared" si="110"/>
        <v>7.7777777777777768</v>
      </c>
      <c r="O698" s="27">
        <v>1.5428696859746829</v>
      </c>
      <c r="P698" s="34">
        <f t="shared" si="112"/>
        <v>2.0191366943215101</v>
      </c>
    </row>
    <row r="699" spans="1:16" x14ac:dyDescent="0.25">
      <c r="G699" s="6">
        <f t="shared" si="117"/>
        <v>771</v>
      </c>
      <c r="H699" s="6">
        <v>80</v>
      </c>
      <c r="I699" s="6">
        <v>1070</v>
      </c>
      <c r="J699" s="28">
        <v>5.0000000000000001E-3</v>
      </c>
      <c r="K699" s="28">
        <v>5.1999999999999998E-2</v>
      </c>
      <c r="L699" s="15">
        <f t="shared" si="109"/>
        <v>0.33377837116154874</v>
      </c>
      <c r="M699" s="15">
        <f t="shared" si="118"/>
        <v>3.1152647975077876</v>
      </c>
      <c r="N699" s="15">
        <f t="shared" si="110"/>
        <v>9.3333333333333321</v>
      </c>
      <c r="O699" s="27">
        <v>0.95963136887213529</v>
      </c>
      <c r="P699" s="34">
        <f t="shared" si="112"/>
        <v>3.2463140519981026</v>
      </c>
    </row>
    <row r="700" spans="1:16" x14ac:dyDescent="0.25">
      <c r="G700" s="6">
        <f t="shared" si="117"/>
        <v>772</v>
      </c>
      <c r="H700" s="6">
        <v>100</v>
      </c>
      <c r="I700" s="6">
        <v>1070</v>
      </c>
      <c r="J700" s="28">
        <v>7.0000000000000001E-3</v>
      </c>
      <c r="K700" s="28">
        <v>5.3999999999999999E-2</v>
      </c>
      <c r="L700" s="15">
        <f t="shared" si="109"/>
        <v>0.46728971962616822</v>
      </c>
      <c r="M700" s="15">
        <f t="shared" si="118"/>
        <v>3.2710280373831768</v>
      </c>
      <c r="N700" s="15">
        <f t="shared" si="110"/>
        <v>6.9999999999999982</v>
      </c>
      <c r="O700" s="27">
        <v>0.89731995916578955</v>
      </c>
      <c r="P700" s="34">
        <f t="shared" si="112"/>
        <v>3.6453307473781704</v>
      </c>
    </row>
    <row r="701" spans="1:16" x14ac:dyDescent="0.25">
      <c r="G701" s="6">
        <f t="shared" si="117"/>
        <v>773</v>
      </c>
      <c r="H701" s="6">
        <v>100</v>
      </c>
      <c r="I701" s="6" t="s">
        <v>22</v>
      </c>
      <c r="J701" s="28" t="s">
        <v>20</v>
      </c>
      <c r="K701" s="28">
        <v>1.2E-2</v>
      </c>
      <c r="L701" s="15"/>
      <c r="M701" s="15"/>
      <c r="N701" s="15"/>
      <c r="O701" s="27"/>
      <c r="P701" s="34"/>
    </row>
    <row r="702" spans="1:16" x14ac:dyDescent="0.25">
      <c r="A702" s="6">
        <v>96</v>
      </c>
      <c r="B702" s="6" t="s">
        <v>34</v>
      </c>
      <c r="C702" s="9">
        <v>43660</v>
      </c>
      <c r="D702" s="6">
        <v>1705</v>
      </c>
      <c r="E702" s="6">
        <v>40.204991</v>
      </c>
      <c r="F702" s="6">
        <v>-70.830003000000005</v>
      </c>
      <c r="G702" s="6">
        <f t="shared" si="117"/>
        <v>774</v>
      </c>
      <c r="H702" s="6">
        <v>0</v>
      </c>
      <c r="I702" s="6">
        <v>1070</v>
      </c>
      <c r="J702" s="28">
        <v>1.4E-2</v>
      </c>
      <c r="K702" s="28">
        <v>9.8000000000000004E-2</v>
      </c>
      <c r="L702" s="15">
        <f t="shared" si="109"/>
        <v>0.93457943925233644</v>
      </c>
      <c r="M702" s="15">
        <f>1000*(K702-K$710)*1000/(12*I702)</f>
        <v>6.4641744548286608</v>
      </c>
      <c r="N702" s="15">
        <f t="shared" si="110"/>
        <v>6.916666666666667</v>
      </c>
      <c r="O702" s="27">
        <v>1.3432816318758074</v>
      </c>
      <c r="P702" s="34">
        <f t="shared" si="112"/>
        <v>4.8122257473303289</v>
      </c>
    </row>
    <row r="703" spans="1:16" x14ac:dyDescent="0.25">
      <c r="G703" s="6">
        <f t="shared" si="117"/>
        <v>775</v>
      </c>
      <c r="H703" s="6">
        <v>10</v>
      </c>
      <c r="I703" s="6">
        <v>1070</v>
      </c>
      <c r="J703" s="28">
        <v>4.3999999999999997E-2</v>
      </c>
      <c r="K703" s="28">
        <v>0.34399999999999997</v>
      </c>
      <c r="L703" s="15">
        <f t="shared" si="109"/>
        <v>2.937249666221629</v>
      </c>
      <c r="M703" s="15">
        <f t="shared" ref="M703:M709" si="119">1000*(K703-K$710)*1000/(12*I703)</f>
        <v>25.623052959501553</v>
      </c>
      <c r="N703" s="15">
        <f t="shared" si="110"/>
        <v>8.723484848484846</v>
      </c>
      <c r="O703" s="27">
        <v>3.5990415926250781</v>
      </c>
      <c r="P703" s="34">
        <f t="shared" si="112"/>
        <v>7.1194100707273424</v>
      </c>
    </row>
    <row r="704" spans="1:16" x14ac:dyDescent="0.25">
      <c r="G704" s="6">
        <f t="shared" si="117"/>
        <v>776</v>
      </c>
      <c r="H704" s="6">
        <v>20</v>
      </c>
      <c r="I704" s="6">
        <v>1070</v>
      </c>
      <c r="J704" s="28">
        <v>4.8000000000000001E-2</v>
      </c>
      <c r="K704" s="28">
        <v>0.32100000000000001</v>
      </c>
      <c r="L704" s="15">
        <f t="shared" si="109"/>
        <v>3.2042723631508676</v>
      </c>
      <c r="M704" s="15">
        <f t="shared" si="119"/>
        <v>23.831775700934578</v>
      </c>
      <c r="N704" s="15">
        <f t="shared" si="110"/>
        <v>7.4375</v>
      </c>
      <c r="O704" s="27">
        <v>6.6718846271043155</v>
      </c>
      <c r="P704" s="34">
        <f t="shared" si="112"/>
        <v>3.5719705949528504</v>
      </c>
    </row>
    <row r="705" spans="1:16" x14ac:dyDescent="0.25">
      <c r="G705" s="6">
        <f t="shared" si="117"/>
        <v>777</v>
      </c>
      <c r="H705" s="6">
        <v>30</v>
      </c>
      <c r="I705" s="6">
        <v>1070</v>
      </c>
      <c r="J705" s="28">
        <v>4.7E-2</v>
      </c>
      <c r="K705" s="28">
        <v>0.28999999999999998</v>
      </c>
      <c r="L705" s="15">
        <f t="shared" si="109"/>
        <v>3.1375166889185579</v>
      </c>
      <c r="M705" s="15">
        <f t="shared" si="119"/>
        <v>21.417445482866039</v>
      </c>
      <c r="N705" s="15">
        <f t="shared" si="110"/>
        <v>6.826241134751772</v>
      </c>
      <c r="O705" s="27">
        <v>3.2462421376353143</v>
      </c>
      <c r="P705" s="34">
        <f t="shared" si="112"/>
        <v>6.5976118153858101</v>
      </c>
    </row>
    <row r="706" spans="1:16" x14ac:dyDescent="0.25">
      <c r="G706" s="6">
        <f t="shared" si="117"/>
        <v>778</v>
      </c>
      <c r="H706" s="6">
        <v>40</v>
      </c>
      <c r="I706" s="6">
        <v>1070</v>
      </c>
      <c r="J706" s="28">
        <v>1.9E-2</v>
      </c>
      <c r="K706" s="28">
        <v>9.8000000000000004E-2</v>
      </c>
      <c r="L706" s="15">
        <f t="shared" si="109"/>
        <v>1.2683578104138853</v>
      </c>
      <c r="M706" s="15">
        <f t="shared" si="119"/>
        <v>6.4641744548286608</v>
      </c>
      <c r="N706" s="15">
        <f t="shared" si="110"/>
        <v>5.0964912280701755</v>
      </c>
      <c r="O706" s="27">
        <v>1.1400078447923208</v>
      </c>
      <c r="P706" s="34">
        <f t="shared" si="112"/>
        <v>5.6702894496364298</v>
      </c>
    </row>
    <row r="707" spans="1:16" x14ac:dyDescent="0.25">
      <c r="G707" s="6">
        <f t="shared" si="117"/>
        <v>779</v>
      </c>
      <c r="H707" s="6">
        <v>60</v>
      </c>
      <c r="I707" s="6">
        <v>1070</v>
      </c>
      <c r="J707" s="28">
        <v>5.0000000000000001E-3</v>
      </c>
      <c r="K707" s="28">
        <v>5.7000000000000002E-2</v>
      </c>
      <c r="L707" s="15">
        <f t="shared" si="109"/>
        <v>0.33377837116154874</v>
      </c>
      <c r="M707" s="15">
        <f t="shared" si="119"/>
        <v>3.2710280373831777</v>
      </c>
      <c r="N707" s="15">
        <f t="shared" si="110"/>
        <v>9.8000000000000007</v>
      </c>
      <c r="O707" s="27">
        <v>1.2454716556955991</v>
      </c>
      <c r="P707" s="34">
        <f t="shared" si="112"/>
        <v>2.6263367957228221</v>
      </c>
    </row>
    <row r="708" spans="1:16" x14ac:dyDescent="0.25">
      <c r="G708" s="6">
        <f t="shared" si="117"/>
        <v>780</v>
      </c>
      <c r="H708" s="6">
        <v>80</v>
      </c>
      <c r="I708" s="6">
        <v>1070</v>
      </c>
      <c r="J708" s="28">
        <v>6.0000000000000001E-3</v>
      </c>
      <c r="K708" s="28">
        <v>5.0999999999999997E-2</v>
      </c>
      <c r="L708" s="15">
        <f t="shared" si="109"/>
        <v>0.40053404539385845</v>
      </c>
      <c r="M708" s="15">
        <f t="shared" si="119"/>
        <v>2.8037383177570092</v>
      </c>
      <c r="N708" s="15">
        <f t="shared" si="110"/>
        <v>7</v>
      </c>
      <c r="O708" s="27">
        <v>0.65056845054325574</v>
      </c>
      <c r="P708" s="34">
        <f t="shared" si="112"/>
        <v>4.3096745859959142</v>
      </c>
    </row>
    <row r="709" spans="1:16" x14ac:dyDescent="0.25">
      <c r="G709" s="6">
        <f t="shared" si="117"/>
        <v>781</v>
      </c>
      <c r="H709" s="6">
        <v>100</v>
      </c>
      <c r="I709" s="6">
        <v>1070</v>
      </c>
      <c r="J709" s="28">
        <v>7.0000000000000001E-3</v>
      </c>
      <c r="K709" s="28">
        <v>5.5E-2</v>
      </c>
      <c r="L709" s="15">
        <f t="shared" ref="L709:L756" si="120">1000*J709*1000/(14*I709)</f>
        <v>0.46728971962616822</v>
      </c>
      <c r="M709" s="15">
        <f t="shared" si="119"/>
        <v>3.1152647975077881</v>
      </c>
      <c r="N709" s="15">
        <f t="shared" ref="N709:N756" si="121">M709/L709</f>
        <v>6.6666666666666661</v>
      </c>
      <c r="O709" s="27">
        <v>0.78305349670748436</v>
      </c>
      <c r="P709" s="34">
        <f t="shared" si="112"/>
        <v>3.9783550046153731</v>
      </c>
    </row>
    <row r="710" spans="1:16" x14ac:dyDescent="0.25">
      <c r="G710" s="6">
        <f t="shared" si="117"/>
        <v>782</v>
      </c>
      <c r="H710" s="6">
        <v>100</v>
      </c>
      <c r="I710" s="6" t="s">
        <v>22</v>
      </c>
      <c r="J710" s="28" t="s">
        <v>20</v>
      </c>
      <c r="K710" s="28">
        <v>1.4999999999999999E-2</v>
      </c>
      <c r="L710" s="15"/>
      <c r="M710" s="15"/>
      <c r="N710" s="15"/>
      <c r="O710" s="27"/>
      <c r="P710" s="34"/>
    </row>
    <row r="711" spans="1:16" x14ac:dyDescent="0.25">
      <c r="A711" s="6">
        <v>97</v>
      </c>
      <c r="B711" s="6" t="s">
        <v>33</v>
      </c>
      <c r="C711" s="9">
        <v>43660</v>
      </c>
      <c r="D711" s="6">
        <v>1801</v>
      </c>
      <c r="E711" s="6">
        <v>40.270693999999999</v>
      </c>
      <c r="F711" s="6">
        <v>-70.830596999999997</v>
      </c>
      <c r="G711" s="6">
        <f t="shared" si="117"/>
        <v>783</v>
      </c>
      <c r="H711" s="6">
        <v>0</v>
      </c>
      <c r="I711" s="6">
        <v>1070</v>
      </c>
      <c r="J711" s="28">
        <v>2.1999999999999999E-2</v>
      </c>
      <c r="K711" s="28">
        <v>0.14699999999999999</v>
      </c>
      <c r="L711" s="15">
        <f t="shared" si="120"/>
        <v>1.4686248331108145</v>
      </c>
      <c r="M711" s="15">
        <f>1000*(K711-K$719)*1000/(12*I711)</f>
        <v>10.591900311526478</v>
      </c>
      <c r="N711" s="15">
        <f t="shared" si="121"/>
        <v>7.212121212121211</v>
      </c>
      <c r="O711" s="27">
        <v>1.8037106771478286</v>
      </c>
      <c r="P711" s="34">
        <f t="shared" ref="P711:P757" si="122">M711/O711</f>
        <v>5.8722834242325588</v>
      </c>
    </row>
    <row r="712" spans="1:16" x14ac:dyDescent="0.25">
      <c r="G712" s="6">
        <f t="shared" si="117"/>
        <v>784</v>
      </c>
      <c r="H712" s="6">
        <v>10</v>
      </c>
      <c r="I712" s="6">
        <v>1070</v>
      </c>
      <c r="J712" s="28">
        <v>3.3000000000000002E-2</v>
      </c>
      <c r="K712" s="28">
        <v>0.22700000000000001</v>
      </c>
      <c r="L712" s="15">
        <f t="shared" si="120"/>
        <v>2.2029372496662218</v>
      </c>
      <c r="M712" s="15">
        <f t="shared" ref="M712:M718" si="123">1000*(K712-K$719)*1000/(12*I712)</f>
        <v>16.822429906542055</v>
      </c>
      <c r="N712" s="15">
        <f t="shared" si="121"/>
        <v>7.6363636363636349</v>
      </c>
      <c r="O712" s="27">
        <v>3.7053025058043736</v>
      </c>
      <c r="P712" s="34">
        <f t="shared" si="122"/>
        <v>4.5400962216147374</v>
      </c>
    </row>
    <row r="713" spans="1:16" x14ac:dyDescent="0.25">
      <c r="G713" s="6">
        <f t="shared" si="117"/>
        <v>785</v>
      </c>
      <c r="H713" s="6">
        <v>20</v>
      </c>
      <c r="I713" s="6">
        <v>1070</v>
      </c>
      <c r="J713" s="28">
        <v>5.8999999999999997E-2</v>
      </c>
      <c r="K713" s="28">
        <v>0.373</v>
      </c>
      <c r="L713" s="15">
        <f t="shared" si="120"/>
        <v>3.9385847797062752</v>
      </c>
      <c r="M713" s="15">
        <f t="shared" si="123"/>
        <v>28.193146417445483</v>
      </c>
      <c r="N713" s="15">
        <f t="shared" si="121"/>
        <v>7.1581920903954801</v>
      </c>
      <c r="O713" s="27">
        <v>9.701371721522456</v>
      </c>
      <c r="P713" s="34">
        <f t="shared" si="122"/>
        <v>2.9060989751479265</v>
      </c>
    </row>
    <row r="714" spans="1:16" x14ac:dyDescent="0.25">
      <c r="G714" s="6">
        <f t="shared" si="117"/>
        <v>786</v>
      </c>
      <c r="H714" s="6">
        <v>25</v>
      </c>
      <c r="I714" s="6">
        <v>1070</v>
      </c>
      <c r="J714" s="28">
        <v>3.5000000000000003E-2</v>
      </c>
      <c r="K714" s="28">
        <v>0.221</v>
      </c>
      <c r="L714" s="15">
        <f t="shared" si="120"/>
        <v>2.3364485981308412</v>
      </c>
      <c r="M714" s="15">
        <f t="shared" si="123"/>
        <v>16.355140186915889</v>
      </c>
      <c r="N714" s="15">
        <f t="shared" si="121"/>
        <v>7.0000000000000009</v>
      </c>
      <c r="O714" s="27">
        <v>6.14454965714281</v>
      </c>
      <c r="P714" s="34">
        <f t="shared" si="122"/>
        <v>2.6617313065252306</v>
      </c>
    </row>
    <row r="715" spans="1:16" x14ac:dyDescent="0.25">
      <c r="G715" s="6">
        <f t="shared" si="117"/>
        <v>787</v>
      </c>
      <c r="H715" s="6">
        <v>40</v>
      </c>
      <c r="I715" s="6">
        <v>1070</v>
      </c>
      <c r="J715" s="28">
        <v>8.9999999999999993E-3</v>
      </c>
      <c r="K715" s="28">
        <v>6.4000000000000001E-2</v>
      </c>
      <c r="L715" s="15">
        <f t="shared" si="120"/>
        <v>0.6008010680907877</v>
      </c>
      <c r="M715" s="15">
        <f t="shared" si="123"/>
        <v>4.1277258566978201</v>
      </c>
      <c r="N715" s="15">
        <f t="shared" si="121"/>
        <v>6.870370370370372</v>
      </c>
      <c r="O715" s="27">
        <v>1.1207076651110217</v>
      </c>
      <c r="P715" s="34">
        <f t="shared" si="122"/>
        <v>3.6831423440732078</v>
      </c>
    </row>
    <row r="716" spans="1:16" x14ac:dyDescent="0.25">
      <c r="G716" s="6">
        <f t="shared" si="117"/>
        <v>788</v>
      </c>
      <c r="H716" s="6">
        <v>60</v>
      </c>
      <c r="I716" s="6">
        <v>1070</v>
      </c>
      <c r="J716" s="28" t="s">
        <v>20</v>
      </c>
      <c r="K716" s="28">
        <v>4.8000000000000001E-2</v>
      </c>
      <c r="L716" s="15"/>
      <c r="M716" s="15">
        <f t="shared" si="123"/>
        <v>2.8816199376947047</v>
      </c>
      <c r="N716" s="15"/>
      <c r="O716" s="27">
        <v>1.403896434579829</v>
      </c>
      <c r="P716" s="34">
        <f t="shared" si="122"/>
        <v>2.0525872612228282</v>
      </c>
    </row>
    <row r="717" spans="1:16" x14ac:dyDescent="0.25">
      <c r="G717" s="6">
        <f t="shared" si="117"/>
        <v>789</v>
      </c>
      <c r="H717" s="6">
        <v>80</v>
      </c>
      <c r="I717" s="6">
        <v>1070</v>
      </c>
      <c r="J717" s="28">
        <v>3.0000000000000001E-3</v>
      </c>
      <c r="K717" s="28">
        <v>3.4000000000000002E-2</v>
      </c>
      <c r="L717" s="15">
        <f t="shared" si="120"/>
        <v>0.20026702269692923</v>
      </c>
      <c r="M717" s="15">
        <f t="shared" si="123"/>
        <v>1.7912772585669785</v>
      </c>
      <c r="N717" s="15">
        <f t="shared" si="121"/>
        <v>8.9444444444444464</v>
      </c>
      <c r="O717" s="27">
        <v>0.76439351337197525</v>
      </c>
      <c r="P717" s="34">
        <f t="shared" si="122"/>
        <v>2.3433967285581776</v>
      </c>
    </row>
    <row r="718" spans="1:16" x14ac:dyDescent="0.25">
      <c r="G718" s="6">
        <f t="shared" si="117"/>
        <v>790</v>
      </c>
      <c r="H718" s="6">
        <v>100</v>
      </c>
      <c r="I718" s="6">
        <v>1070</v>
      </c>
      <c r="J718" s="28" t="s">
        <v>20</v>
      </c>
      <c r="K718" s="28">
        <v>9.6000000000000002E-2</v>
      </c>
      <c r="L718" s="15"/>
      <c r="M718" s="15">
        <f t="shared" si="123"/>
        <v>6.61993769470405</v>
      </c>
      <c r="N718" s="15"/>
      <c r="O718" s="27">
        <v>0.84602533440162497</v>
      </c>
      <c r="P718" s="34">
        <f t="shared" si="122"/>
        <v>7.824751133943507</v>
      </c>
    </row>
    <row r="719" spans="1:16" x14ac:dyDescent="0.25">
      <c r="G719" s="6">
        <f t="shared" si="117"/>
        <v>791</v>
      </c>
      <c r="H719" s="6">
        <v>100</v>
      </c>
      <c r="I719" s="6" t="s">
        <v>22</v>
      </c>
      <c r="J719" s="28" t="s">
        <v>20</v>
      </c>
      <c r="K719" s="28">
        <v>1.0999999999999999E-2</v>
      </c>
      <c r="L719" s="15"/>
      <c r="M719" s="15"/>
      <c r="N719" s="15"/>
      <c r="O719" s="27"/>
      <c r="P719" s="34"/>
    </row>
    <row r="720" spans="1:16" x14ac:dyDescent="0.25">
      <c r="A720" s="6">
        <v>98</v>
      </c>
      <c r="B720" s="6" t="s">
        <v>32</v>
      </c>
      <c r="C720" s="9">
        <v>43660</v>
      </c>
      <c r="D720" s="6">
        <v>1856</v>
      </c>
      <c r="E720" s="6">
        <v>40.335864000000001</v>
      </c>
      <c r="F720" s="6">
        <v>-70.830806999999993</v>
      </c>
      <c r="G720" s="6">
        <f t="shared" si="117"/>
        <v>792</v>
      </c>
      <c r="H720" s="6">
        <v>0</v>
      </c>
      <c r="I720" s="6">
        <v>1070</v>
      </c>
      <c r="J720" s="28">
        <v>1.6E-2</v>
      </c>
      <c r="K720" s="28">
        <v>0.111</v>
      </c>
      <c r="L720" s="15">
        <f t="shared" si="120"/>
        <v>1.0680907877169559</v>
      </c>
      <c r="M720" s="15">
        <f>1000*(K720-K$728)*1000/(12*I720)</f>
        <v>7.8660436137071654</v>
      </c>
      <c r="N720" s="15">
        <f t="shared" si="121"/>
        <v>7.3645833333333339</v>
      </c>
      <c r="O720" s="27">
        <v>1.218226124581913</v>
      </c>
      <c r="P720" s="34">
        <f t="shared" si="122"/>
        <v>6.4569651356038174</v>
      </c>
    </row>
    <row r="721" spans="1:16" x14ac:dyDescent="0.25">
      <c r="G721" s="6">
        <f t="shared" si="117"/>
        <v>793</v>
      </c>
      <c r="H721" s="6">
        <v>10</v>
      </c>
      <c r="I721" s="6">
        <v>1070</v>
      </c>
      <c r="J721" s="28">
        <v>3.7999999999999999E-2</v>
      </c>
      <c r="K721" s="28">
        <v>0.248</v>
      </c>
      <c r="L721" s="15">
        <f t="shared" si="120"/>
        <v>2.5367156208277706</v>
      </c>
      <c r="M721" s="15">
        <f t="shared" ref="M721:M727" si="124">1000*(K721-K$728)*1000/(12*I721)</f>
        <v>18.535825545171338</v>
      </c>
      <c r="N721" s="15">
        <f t="shared" si="121"/>
        <v>7.3070175438596481</v>
      </c>
      <c r="O721" s="27">
        <v>3.3765088092333913</v>
      </c>
      <c r="P721" s="34">
        <f t="shared" si="122"/>
        <v>5.4896422880589926</v>
      </c>
    </row>
    <row r="722" spans="1:16" x14ac:dyDescent="0.25">
      <c r="G722" s="6">
        <f t="shared" si="117"/>
        <v>794</v>
      </c>
      <c r="H722" s="6">
        <v>20</v>
      </c>
      <c r="I722" s="6">
        <v>1070</v>
      </c>
      <c r="J722" s="28">
        <v>5.2999999999999999E-2</v>
      </c>
      <c r="K722" s="28">
        <v>0.313</v>
      </c>
      <c r="L722" s="15">
        <f t="shared" si="120"/>
        <v>3.5380507343124163</v>
      </c>
      <c r="M722" s="15">
        <f t="shared" si="124"/>
        <v>23.598130841121495</v>
      </c>
      <c r="N722" s="15">
        <f t="shared" si="121"/>
        <v>6.6698113207547172</v>
      </c>
      <c r="O722" s="27">
        <v>4.6429153151695326</v>
      </c>
      <c r="P722" s="34">
        <f t="shared" si="122"/>
        <v>5.0826106528414741</v>
      </c>
    </row>
    <row r="723" spans="1:16" x14ac:dyDescent="0.25">
      <c r="G723" s="6">
        <f t="shared" si="117"/>
        <v>795</v>
      </c>
      <c r="H723" s="6">
        <v>30</v>
      </c>
      <c r="I723" s="6">
        <v>1070</v>
      </c>
      <c r="J723" s="28">
        <v>3.7999999999999999E-2</v>
      </c>
      <c r="K723" s="28">
        <v>0.24099999999999999</v>
      </c>
      <c r="L723" s="15">
        <f t="shared" si="120"/>
        <v>2.5367156208277706</v>
      </c>
      <c r="M723" s="15">
        <f t="shared" si="124"/>
        <v>17.990654205607473</v>
      </c>
      <c r="N723" s="15">
        <f t="shared" si="121"/>
        <v>7.0921052631578929</v>
      </c>
      <c r="O723" s="27">
        <v>1.0607754490755079</v>
      </c>
      <c r="P723" s="34">
        <f t="shared" si="122"/>
        <v>16.95990817027937</v>
      </c>
    </row>
    <row r="724" spans="1:16" x14ac:dyDescent="0.25">
      <c r="G724" s="6">
        <f t="shared" si="117"/>
        <v>796</v>
      </c>
      <c r="H724" s="6">
        <v>40</v>
      </c>
      <c r="I724" s="6">
        <v>1070</v>
      </c>
      <c r="J724" s="28">
        <v>6.3E-2</v>
      </c>
      <c r="K724" s="28">
        <v>0.34899999999999998</v>
      </c>
      <c r="L724" s="15">
        <f t="shared" si="120"/>
        <v>4.2056074766355138</v>
      </c>
      <c r="M724" s="15">
        <f t="shared" si="124"/>
        <v>26.401869158878501</v>
      </c>
      <c r="N724" s="15">
        <f t="shared" si="121"/>
        <v>6.2777777777777768</v>
      </c>
      <c r="O724" s="27">
        <v>2.8973953392081024</v>
      </c>
      <c r="P724" s="34">
        <f t="shared" si="122"/>
        <v>9.1122770861136573</v>
      </c>
    </row>
    <row r="725" spans="1:16" x14ac:dyDescent="0.25">
      <c r="G725" s="6">
        <f t="shared" si="117"/>
        <v>797</v>
      </c>
      <c r="H725" s="6">
        <v>60</v>
      </c>
      <c r="I725" s="6">
        <f>1070-70</f>
        <v>1000</v>
      </c>
      <c r="J725" s="28">
        <v>4.0000000000000001E-3</v>
      </c>
      <c r="K725" s="28">
        <v>5.0999999999999997E-2</v>
      </c>
      <c r="L725" s="15">
        <f t="shared" si="120"/>
        <v>0.2857142857142857</v>
      </c>
      <c r="M725" s="15">
        <f t="shared" si="124"/>
        <v>3.4166666666666661</v>
      </c>
      <c r="N725" s="15">
        <f t="shared" si="121"/>
        <v>11.958333333333332</v>
      </c>
      <c r="O725" s="27">
        <v>1.1306290208429561</v>
      </c>
      <c r="P725" s="34">
        <f t="shared" si="122"/>
        <v>3.0219166531912678</v>
      </c>
    </row>
    <row r="726" spans="1:16" x14ac:dyDescent="0.25">
      <c r="G726" s="6">
        <f t="shared" si="117"/>
        <v>798</v>
      </c>
      <c r="H726" s="6">
        <v>80</v>
      </c>
      <c r="I726" s="6">
        <v>1070</v>
      </c>
      <c r="J726" s="28">
        <v>3.0000000000000001E-3</v>
      </c>
      <c r="K726" s="28">
        <v>4.8000000000000001E-2</v>
      </c>
      <c r="L726" s="15">
        <f t="shared" si="120"/>
        <v>0.20026702269692923</v>
      </c>
      <c r="M726" s="15">
        <f t="shared" si="124"/>
        <v>2.9595015576323989</v>
      </c>
      <c r="N726" s="15">
        <f t="shared" si="121"/>
        <v>14.777777777777779</v>
      </c>
      <c r="O726" s="27">
        <v>1.4821031422863156</v>
      </c>
      <c r="P726" s="34">
        <f t="shared" si="122"/>
        <v>1.9968256413430345</v>
      </c>
    </row>
    <row r="727" spans="1:16" x14ac:dyDescent="0.25">
      <c r="G727" s="6">
        <f t="shared" si="117"/>
        <v>799</v>
      </c>
      <c r="H727" s="6">
        <v>95</v>
      </c>
      <c r="I727" s="6">
        <v>1070</v>
      </c>
      <c r="J727" s="28">
        <v>5.0000000000000001E-3</v>
      </c>
      <c r="K727" s="28">
        <v>5.6000000000000001E-2</v>
      </c>
      <c r="L727" s="15">
        <f t="shared" si="120"/>
        <v>0.33377837116154874</v>
      </c>
      <c r="M727" s="15">
        <f t="shared" si="124"/>
        <v>3.5825545171339566</v>
      </c>
      <c r="N727" s="15">
        <f t="shared" si="121"/>
        <v>10.733333333333334</v>
      </c>
      <c r="O727" s="27">
        <v>1.2817177870834051</v>
      </c>
      <c r="P727" s="34">
        <f t="shared" si="122"/>
        <v>2.7951196068568169</v>
      </c>
    </row>
    <row r="728" spans="1:16" x14ac:dyDescent="0.25">
      <c r="G728" s="6">
        <f t="shared" si="117"/>
        <v>800</v>
      </c>
      <c r="H728" s="6">
        <v>95</v>
      </c>
      <c r="I728" s="6" t="s">
        <v>22</v>
      </c>
      <c r="J728" s="28" t="s">
        <v>20</v>
      </c>
      <c r="K728" s="28">
        <v>0.01</v>
      </c>
      <c r="L728" s="15"/>
      <c r="M728" s="15"/>
      <c r="N728" s="15"/>
      <c r="O728" s="27"/>
      <c r="P728" s="34"/>
    </row>
    <row r="729" spans="1:16" x14ac:dyDescent="0.25">
      <c r="A729" s="6">
        <v>99</v>
      </c>
      <c r="B729" s="6" t="s">
        <v>31</v>
      </c>
      <c r="C729" s="9">
        <v>43660</v>
      </c>
      <c r="D729" s="6">
        <v>2014</v>
      </c>
      <c r="E729" s="6">
        <v>40.400733000000002</v>
      </c>
      <c r="F729" s="6">
        <v>-70.830209999999994</v>
      </c>
      <c r="G729" s="6">
        <f t="shared" si="117"/>
        <v>801</v>
      </c>
      <c r="H729" s="6">
        <v>0</v>
      </c>
      <c r="I729" s="6">
        <v>1070</v>
      </c>
      <c r="J729" s="28">
        <v>1.4E-2</v>
      </c>
      <c r="K729" s="28">
        <v>0.112</v>
      </c>
      <c r="L729" s="15">
        <f t="shared" si="120"/>
        <v>0.93457943925233644</v>
      </c>
      <c r="M729" s="15">
        <f>1000*(K729-K$737)*1000/(12*I729)</f>
        <v>7.9439252336448609</v>
      </c>
      <c r="N729" s="15">
        <f t="shared" si="121"/>
        <v>8.5000000000000018</v>
      </c>
      <c r="O729" s="27">
        <v>0.95640718691218618</v>
      </c>
      <c r="P729" s="34">
        <f t="shared" si="122"/>
        <v>8.3060074645531117</v>
      </c>
    </row>
    <row r="730" spans="1:16" x14ac:dyDescent="0.25">
      <c r="G730" s="6">
        <f t="shared" si="117"/>
        <v>802</v>
      </c>
      <c r="H730" s="6">
        <v>10</v>
      </c>
      <c r="I730" s="6">
        <v>1070</v>
      </c>
      <c r="J730" s="28">
        <v>0.03</v>
      </c>
      <c r="K730" s="28">
        <v>0.20899999999999999</v>
      </c>
      <c r="L730" s="15">
        <f t="shared" si="120"/>
        <v>2.0026702269692924</v>
      </c>
      <c r="M730" s="15">
        <f t="shared" ref="M730:M736" si="125">1000*(K730-K$737)*1000/(12*I730)</f>
        <v>15.498442367601244</v>
      </c>
      <c r="N730" s="15">
        <f t="shared" si="121"/>
        <v>7.738888888888888</v>
      </c>
      <c r="O730" s="27">
        <v>1.9446492731693059</v>
      </c>
      <c r="P730" s="34">
        <f t="shared" si="122"/>
        <v>7.9697879619920089</v>
      </c>
    </row>
    <row r="731" spans="1:16" x14ac:dyDescent="0.25">
      <c r="G731" s="6">
        <f t="shared" si="117"/>
        <v>803</v>
      </c>
      <c r="H731" s="6">
        <v>19</v>
      </c>
      <c r="I731" s="6">
        <v>1070</v>
      </c>
      <c r="J731" s="28">
        <v>4.8000000000000001E-2</v>
      </c>
      <c r="K731" s="28">
        <v>0.31</v>
      </c>
      <c r="L731" s="15">
        <f t="shared" si="120"/>
        <v>3.2042723631508676</v>
      </c>
      <c r="M731" s="15">
        <f t="shared" si="125"/>
        <v>23.364485981308412</v>
      </c>
      <c r="N731" s="15">
        <f t="shared" si="121"/>
        <v>7.2916666666666679</v>
      </c>
      <c r="O731" s="27">
        <v>9.0614037184650975</v>
      </c>
      <c r="P731" s="34">
        <f t="shared" si="122"/>
        <v>2.5784620912206857</v>
      </c>
    </row>
    <row r="732" spans="1:16" x14ac:dyDescent="0.25">
      <c r="G732" s="6">
        <f t="shared" si="117"/>
        <v>804</v>
      </c>
      <c r="H732" s="6">
        <v>30</v>
      </c>
      <c r="I732" s="6">
        <v>1070</v>
      </c>
      <c r="J732" s="28">
        <v>3.7999999999999999E-2</v>
      </c>
      <c r="K732" s="28">
        <v>0.22600000000000001</v>
      </c>
      <c r="L732" s="15">
        <f t="shared" si="120"/>
        <v>2.5367156208277706</v>
      </c>
      <c r="M732" s="15">
        <f t="shared" si="125"/>
        <v>16.822429906542055</v>
      </c>
      <c r="N732" s="15">
        <f t="shared" si="121"/>
        <v>6.6315789473684204</v>
      </c>
      <c r="O732" s="27">
        <v>8.2496965786496208</v>
      </c>
      <c r="P732" s="34">
        <f t="shared" si="122"/>
        <v>2.0391574097499343</v>
      </c>
    </row>
    <row r="733" spans="1:16" x14ac:dyDescent="0.25">
      <c r="G733" s="6">
        <f t="shared" si="117"/>
        <v>805</v>
      </c>
      <c r="H733" s="6">
        <v>34</v>
      </c>
      <c r="I733" s="6">
        <v>1070</v>
      </c>
      <c r="J733" s="28">
        <v>4.1000000000000002E-2</v>
      </c>
      <c r="K733" s="28">
        <v>0.23599999999999999</v>
      </c>
      <c r="L733" s="15">
        <f t="shared" si="120"/>
        <v>2.7369826435246996</v>
      </c>
      <c r="M733" s="15">
        <f t="shared" si="125"/>
        <v>17.601246105919</v>
      </c>
      <c r="N733" s="15">
        <f t="shared" si="121"/>
        <v>6.4308943089430883</v>
      </c>
      <c r="O733" s="27">
        <v>10.37164387178669</v>
      </c>
      <c r="P733" s="34">
        <f t="shared" si="122"/>
        <v>1.6970546157874287</v>
      </c>
    </row>
    <row r="734" spans="1:16" x14ac:dyDescent="0.25">
      <c r="G734" s="6">
        <f t="shared" si="117"/>
        <v>806</v>
      </c>
      <c r="H734" s="6">
        <v>40</v>
      </c>
      <c r="I734" s="6">
        <v>1070</v>
      </c>
      <c r="J734" s="28">
        <v>2.9000000000000001E-2</v>
      </c>
      <c r="K734" s="28">
        <v>0.16500000000000001</v>
      </c>
      <c r="L734" s="15">
        <f t="shared" si="120"/>
        <v>1.9359145527369825</v>
      </c>
      <c r="M734" s="15">
        <f t="shared" si="125"/>
        <v>12.071651090342678</v>
      </c>
      <c r="N734" s="15">
        <f t="shared" si="121"/>
        <v>6.235632183908046</v>
      </c>
      <c r="O734" s="27">
        <v>5.1177446758604779</v>
      </c>
      <c r="P734" s="34">
        <f t="shared" si="122"/>
        <v>2.3587833811410293</v>
      </c>
    </row>
    <row r="735" spans="1:16" x14ac:dyDescent="0.25">
      <c r="G735" s="6">
        <f t="shared" si="117"/>
        <v>807</v>
      </c>
      <c r="H735" s="6">
        <v>60</v>
      </c>
      <c r="I735" s="6">
        <v>1070</v>
      </c>
      <c r="J735" s="28">
        <v>5.0000000000000001E-3</v>
      </c>
      <c r="K735" s="28">
        <v>5.0999999999999997E-2</v>
      </c>
      <c r="L735" s="15">
        <f t="shared" si="120"/>
        <v>0.33377837116154874</v>
      </c>
      <c r="M735" s="15">
        <f t="shared" si="125"/>
        <v>3.1931464174454822</v>
      </c>
      <c r="N735" s="15">
        <f t="shared" si="121"/>
        <v>9.5666666666666647</v>
      </c>
      <c r="O735" s="27">
        <v>1.4844916711726177</v>
      </c>
      <c r="P735" s="34">
        <f t="shared" si="122"/>
        <v>2.1510032554936314</v>
      </c>
    </row>
    <row r="736" spans="1:16" x14ac:dyDescent="0.25">
      <c r="G736" s="6">
        <f t="shared" si="117"/>
        <v>808</v>
      </c>
      <c r="H736" s="6">
        <v>69</v>
      </c>
      <c r="I736" s="6">
        <v>1070</v>
      </c>
      <c r="J736" s="28">
        <v>8.0000000000000002E-3</v>
      </c>
      <c r="K736" s="28">
        <v>0.121</v>
      </c>
      <c r="L736" s="15">
        <f t="shared" si="120"/>
        <v>0.53404539385847793</v>
      </c>
      <c r="M736" s="15">
        <f t="shared" si="125"/>
        <v>8.6448598130841123</v>
      </c>
      <c r="N736" s="15">
        <f t="shared" si="121"/>
        <v>16.1875</v>
      </c>
      <c r="O736" s="27"/>
      <c r="P736" s="34"/>
    </row>
    <row r="737" spans="1:19" x14ac:dyDescent="0.25">
      <c r="G737" s="6">
        <f t="shared" si="117"/>
        <v>809</v>
      </c>
      <c r="H737" s="6">
        <v>69</v>
      </c>
      <c r="I737" s="6" t="s">
        <v>22</v>
      </c>
      <c r="J737" s="28" t="s">
        <v>20</v>
      </c>
      <c r="K737" s="28">
        <v>0.01</v>
      </c>
      <c r="L737" s="15"/>
      <c r="M737" s="15"/>
      <c r="N737" s="15"/>
      <c r="O737" s="27"/>
      <c r="P737" s="34"/>
    </row>
    <row r="738" spans="1:19" x14ac:dyDescent="0.25">
      <c r="A738" s="6">
        <v>100</v>
      </c>
      <c r="B738" s="6" t="s">
        <v>55</v>
      </c>
      <c r="C738" s="9">
        <v>43661</v>
      </c>
      <c r="D738" s="6">
        <v>1248</v>
      </c>
      <c r="E738" s="6">
        <v>39.123961000000001</v>
      </c>
      <c r="F738" s="6">
        <v>-70.001553000000001</v>
      </c>
      <c r="G738" s="6">
        <f t="shared" si="117"/>
        <v>810</v>
      </c>
      <c r="H738" s="21">
        <v>0</v>
      </c>
      <c r="I738" s="6">
        <v>1070</v>
      </c>
      <c r="J738" s="28">
        <v>8.0000000000000002E-3</v>
      </c>
      <c r="K738" s="28">
        <v>0.28299999999999997</v>
      </c>
      <c r="L738" s="15">
        <f t="shared" si="120"/>
        <v>0.53404539385847793</v>
      </c>
      <c r="M738" s="15">
        <f>1000*(K738-K$749)*1000/(12*I738)</f>
        <v>21.261682242990648</v>
      </c>
      <c r="N738" s="15">
        <f t="shared" si="121"/>
        <v>39.812499999999993</v>
      </c>
      <c r="O738" s="27"/>
      <c r="P738" s="34" t="e">
        <f t="shared" si="122"/>
        <v>#DIV/0!</v>
      </c>
      <c r="Q738" s="14">
        <v>100</v>
      </c>
      <c r="R738" s="19">
        <v>0.17815816205234605</v>
      </c>
      <c r="S738" s="15">
        <v>246.40319522790637</v>
      </c>
    </row>
    <row r="739" spans="1:19" x14ac:dyDescent="0.25">
      <c r="G739" s="6">
        <f t="shared" si="117"/>
        <v>811</v>
      </c>
      <c r="H739" s="21">
        <v>0</v>
      </c>
      <c r="I739" s="6">
        <v>1070</v>
      </c>
      <c r="J739" s="28">
        <v>4.0000000000000001E-3</v>
      </c>
      <c r="K739" s="28">
        <v>9.5000000000000001E-2</v>
      </c>
      <c r="L739" s="15">
        <f t="shared" si="120"/>
        <v>0.26702269692923897</v>
      </c>
      <c r="M739" s="15">
        <f t="shared" ref="M739:M748" si="126">1000*(K739-K$749)*1000/(12*I739)</f>
        <v>6.61993769470405</v>
      </c>
      <c r="N739" s="15">
        <f t="shared" si="121"/>
        <v>24.791666666666668</v>
      </c>
      <c r="O739" s="27"/>
      <c r="P739" s="34"/>
    </row>
    <row r="740" spans="1:19" x14ac:dyDescent="0.25">
      <c r="G740" s="6">
        <f t="shared" si="117"/>
        <v>812</v>
      </c>
      <c r="H740" s="6">
        <v>8</v>
      </c>
      <c r="I740" s="6">
        <v>1070</v>
      </c>
      <c r="J740" s="28">
        <v>3.0000000000000001E-3</v>
      </c>
      <c r="K740" s="28">
        <v>5.2999999999999999E-2</v>
      </c>
      <c r="L740" s="15">
        <f t="shared" si="120"/>
        <v>0.20026702269692923</v>
      </c>
      <c r="M740" s="15">
        <f t="shared" si="126"/>
        <v>3.3489096573208723</v>
      </c>
      <c r="N740" s="15">
        <f t="shared" si="121"/>
        <v>16.722222222222225</v>
      </c>
      <c r="O740" s="27">
        <v>6.2181233674697488E-2</v>
      </c>
      <c r="P740" s="34">
        <f t="shared" si="122"/>
        <v>53.857240511514583</v>
      </c>
      <c r="Q740" s="14">
        <v>50</v>
      </c>
      <c r="R740" s="19">
        <v>0.21843739869026779</v>
      </c>
    </row>
    <row r="741" spans="1:19" x14ac:dyDescent="0.25">
      <c r="G741" s="6">
        <f t="shared" si="117"/>
        <v>813</v>
      </c>
      <c r="H741" s="6">
        <v>15</v>
      </c>
      <c r="I741" s="6">
        <v>1070</v>
      </c>
      <c r="J741" s="28">
        <v>4.0000000000000001E-3</v>
      </c>
      <c r="K741" s="28">
        <v>5.1999999999999998E-2</v>
      </c>
      <c r="L741" s="15">
        <f t="shared" si="120"/>
        <v>0.26702269692923897</v>
      </c>
      <c r="M741" s="15">
        <f t="shared" si="126"/>
        <v>3.2710280373831768</v>
      </c>
      <c r="N741" s="15">
        <f t="shared" si="121"/>
        <v>12.249999999999998</v>
      </c>
      <c r="O741" s="27">
        <v>2.2865951642041051</v>
      </c>
      <c r="P741" s="34">
        <f t="shared" si="122"/>
        <v>1.4305234650147278</v>
      </c>
      <c r="Q741" s="14">
        <v>25</v>
      </c>
      <c r="R741" s="19">
        <v>0.20478506127212603</v>
      </c>
    </row>
    <row r="742" spans="1:19" x14ac:dyDescent="0.25">
      <c r="G742" s="6">
        <f>G741+1</f>
        <v>814</v>
      </c>
      <c r="H742" s="6">
        <v>21</v>
      </c>
      <c r="I742" s="6">
        <v>1070</v>
      </c>
      <c r="J742" s="28">
        <v>5.0000000000000001E-3</v>
      </c>
      <c r="K742" s="28">
        <v>0.05</v>
      </c>
      <c r="L742" s="15">
        <f t="shared" si="120"/>
        <v>0.33377837116154874</v>
      </c>
      <c r="M742" s="15">
        <f t="shared" si="126"/>
        <v>3.1152647975077881</v>
      </c>
      <c r="N742" s="15">
        <f t="shared" si="121"/>
        <v>9.3333333333333321</v>
      </c>
      <c r="O742" s="33">
        <v>63.936711522727265</v>
      </c>
      <c r="P742" s="34"/>
      <c r="Q742" s="14">
        <v>15</v>
      </c>
      <c r="R742" s="19">
        <v>0.20478506127212603</v>
      </c>
    </row>
    <row r="743" spans="1:19" x14ac:dyDescent="0.25">
      <c r="G743" s="6">
        <f t="shared" ref="G743:G806" si="127">G742+1</f>
        <v>815</v>
      </c>
      <c r="H743" s="6">
        <v>33</v>
      </c>
      <c r="I743" s="6">
        <v>1070</v>
      </c>
      <c r="J743" s="28">
        <v>0.01</v>
      </c>
      <c r="K743" s="28">
        <v>6.9000000000000006E-2</v>
      </c>
      <c r="L743" s="15">
        <f t="shared" si="120"/>
        <v>0.66755674232309747</v>
      </c>
      <c r="M743" s="15">
        <f t="shared" si="126"/>
        <v>4.5950155763239877</v>
      </c>
      <c r="N743" s="15">
        <f t="shared" si="121"/>
        <v>6.8833333333333337</v>
      </c>
      <c r="O743" s="33">
        <v>17.25202446773794</v>
      </c>
      <c r="P743" s="34">
        <f>M743/O742</f>
        <v>7.1868187569994441E-2</v>
      </c>
      <c r="Q743" s="14">
        <v>5</v>
      </c>
      <c r="R743" s="19">
        <v>0.16934707903780069</v>
      </c>
    </row>
    <row r="744" spans="1:19" x14ac:dyDescent="0.25">
      <c r="G744" s="6">
        <f t="shared" si="127"/>
        <v>816</v>
      </c>
      <c r="H744" s="21">
        <v>47</v>
      </c>
      <c r="I744" s="6">
        <v>1070</v>
      </c>
      <c r="J744" s="28">
        <v>1.2999999999999999E-2</v>
      </c>
      <c r="K744" s="28">
        <v>7.8E-2</v>
      </c>
      <c r="L744" s="15">
        <f t="shared" si="120"/>
        <v>0.86782376502002667</v>
      </c>
      <c r="M744" s="15">
        <f t="shared" si="126"/>
        <v>5.29595015576324</v>
      </c>
      <c r="N744" s="15">
        <f t="shared" si="121"/>
        <v>6.1025641025641031</v>
      </c>
      <c r="O744" s="33">
        <v>23.055290068290422</v>
      </c>
      <c r="P744" s="34">
        <f>M744/O743</f>
        <v>0.30697557644129853</v>
      </c>
    </row>
    <row r="745" spans="1:19" x14ac:dyDescent="0.25">
      <c r="G745" s="6">
        <f t="shared" si="127"/>
        <v>817</v>
      </c>
      <c r="H745" s="21">
        <v>47</v>
      </c>
      <c r="I745" s="6">
        <v>1070</v>
      </c>
      <c r="J745" s="28" t="s">
        <v>20</v>
      </c>
      <c r="K745" s="28">
        <v>2.7E-2</v>
      </c>
      <c r="L745" s="15"/>
      <c r="M745" s="15">
        <f t="shared" si="126"/>
        <v>1.32398753894081</v>
      </c>
      <c r="N745" s="15"/>
      <c r="P745" s="34">
        <f>M745/O744</f>
        <v>5.7426626818362358E-2</v>
      </c>
    </row>
    <row r="746" spans="1:19" x14ac:dyDescent="0.25">
      <c r="G746" s="6">
        <f t="shared" si="127"/>
        <v>818</v>
      </c>
      <c r="H746" s="6">
        <v>51</v>
      </c>
      <c r="I746" s="6">
        <v>1070</v>
      </c>
      <c r="J746" s="28" t="s">
        <v>20</v>
      </c>
      <c r="K746" s="28">
        <v>3.5999999999999997E-2</v>
      </c>
      <c r="L746" s="15"/>
      <c r="M746" s="15">
        <f t="shared" si="126"/>
        <v>2.0249221183800619</v>
      </c>
      <c r="N746" s="15"/>
      <c r="O746" s="27"/>
      <c r="P746" s="34"/>
      <c r="Q746" s="14">
        <v>1</v>
      </c>
      <c r="R746" s="19">
        <v>0.21708184745726081</v>
      </c>
    </row>
    <row r="747" spans="1:19" x14ac:dyDescent="0.25">
      <c r="G747" s="6">
        <f t="shared" si="127"/>
        <v>819</v>
      </c>
      <c r="H747" s="6">
        <v>77</v>
      </c>
      <c r="I747" s="6">
        <v>1070</v>
      </c>
      <c r="J747" s="28">
        <v>0.04</v>
      </c>
      <c r="K747" s="28">
        <v>0.23200000000000001</v>
      </c>
      <c r="L747" s="15">
        <f t="shared" si="120"/>
        <v>2.6702269692923899</v>
      </c>
      <c r="M747" s="15">
        <f t="shared" si="126"/>
        <v>17.289719626168225</v>
      </c>
      <c r="N747" s="15">
        <f t="shared" si="121"/>
        <v>6.4749999999999996</v>
      </c>
      <c r="O747" s="33">
        <v>58.017670526912987</v>
      </c>
      <c r="P747" s="34">
        <f t="shared" si="122"/>
        <v>0.29800782191260067</v>
      </c>
      <c r="Q747" s="14">
        <v>0.1</v>
      </c>
      <c r="R747" s="19">
        <v>0</v>
      </c>
    </row>
    <row r="748" spans="1:19" x14ac:dyDescent="0.25">
      <c r="G748" s="6">
        <f>G747+1</f>
        <v>820</v>
      </c>
      <c r="H748" s="6">
        <v>100</v>
      </c>
      <c r="I748" s="6">
        <v>1070</v>
      </c>
      <c r="J748" s="28">
        <v>4.8000000000000001E-2</v>
      </c>
      <c r="K748" s="28">
        <v>0.27500000000000002</v>
      </c>
      <c r="L748" s="15">
        <f t="shared" si="120"/>
        <v>3.2042723631508676</v>
      </c>
      <c r="M748" s="15">
        <f t="shared" si="126"/>
        <v>20.638629283489095</v>
      </c>
      <c r="N748" s="15">
        <f t="shared" si="121"/>
        <v>6.4409722222222223</v>
      </c>
      <c r="O748" s="33">
        <v>45.947920921223762</v>
      </c>
      <c r="P748" s="34">
        <f t="shared" si="122"/>
        <v>0.44917438851854391</v>
      </c>
      <c r="R748" s="19"/>
    </row>
    <row r="749" spans="1:19" x14ac:dyDescent="0.25">
      <c r="G749" s="6">
        <f>G748+1</f>
        <v>821</v>
      </c>
      <c r="H749" s="6">
        <v>100</v>
      </c>
      <c r="I749" s="6" t="s">
        <v>22</v>
      </c>
      <c r="J749" s="28" t="s">
        <v>20</v>
      </c>
      <c r="K749" s="28">
        <v>0.01</v>
      </c>
      <c r="L749" s="15"/>
      <c r="M749" s="15"/>
      <c r="N749" s="15"/>
      <c r="O749" s="27"/>
      <c r="P749" s="34"/>
      <c r="R749" s="19"/>
    </row>
    <row r="750" spans="1:19" x14ac:dyDescent="0.25">
      <c r="A750" s="6">
        <v>101</v>
      </c>
      <c r="B750" s="6" t="s">
        <v>38</v>
      </c>
      <c r="C750" s="9">
        <v>43661</v>
      </c>
      <c r="D750" s="6">
        <v>2104</v>
      </c>
      <c r="E750" s="6">
        <v>39.944887999999999</v>
      </c>
      <c r="F750" s="6">
        <v>-70.830444999999997</v>
      </c>
      <c r="G750" s="6">
        <f>G749+1</f>
        <v>822</v>
      </c>
      <c r="H750" s="6">
        <v>0</v>
      </c>
      <c r="I750" s="6">
        <v>1070</v>
      </c>
      <c r="J750" s="28">
        <v>7.0000000000000001E-3</v>
      </c>
      <c r="K750" s="28">
        <v>7.8E-2</v>
      </c>
      <c r="L750" s="15">
        <f t="shared" si="120"/>
        <v>0.46728971962616822</v>
      </c>
      <c r="M750" s="15">
        <f>1000*(K750-K$758)*1000/(12*I750)</f>
        <v>5.1401869158878508</v>
      </c>
      <c r="N750" s="15">
        <f t="shared" si="121"/>
        <v>11</v>
      </c>
      <c r="O750" s="27">
        <v>1.3512159162638782</v>
      </c>
      <c r="P750" s="34">
        <f t="shared" si="122"/>
        <v>3.804119574094794</v>
      </c>
    </row>
    <row r="751" spans="1:19" x14ac:dyDescent="0.25">
      <c r="G751" s="6">
        <f>G750+1</f>
        <v>823</v>
      </c>
      <c r="H751" s="6">
        <v>10</v>
      </c>
      <c r="I751" s="6">
        <v>1070</v>
      </c>
      <c r="J751" s="28">
        <v>5.0000000000000001E-3</v>
      </c>
      <c r="K751" s="28">
        <v>6.0999999999999999E-2</v>
      </c>
      <c r="L751" s="15">
        <f t="shared" si="120"/>
        <v>0.33377837116154874</v>
      </c>
      <c r="M751" s="15">
        <f t="shared" ref="M751:M757" si="128">1000*(K751-K$758)*1000/(12*I751)</f>
        <v>3.8161993769470404</v>
      </c>
      <c r="N751" s="15">
        <f t="shared" si="121"/>
        <v>11.433333333333334</v>
      </c>
      <c r="O751" s="27">
        <v>0.79008499391324394</v>
      </c>
      <c r="P751" s="34">
        <f t="shared" si="122"/>
        <v>4.830112464287712</v>
      </c>
    </row>
    <row r="752" spans="1:19" x14ac:dyDescent="0.25">
      <c r="G752" s="6">
        <f t="shared" si="127"/>
        <v>824</v>
      </c>
      <c r="H752" s="6">
        <v>20</v>
      </c>
      <c r="I752" s="6">
        <v>1070</v>
      </c>
      <c r="J752" s="28">
        <v>4.2000000000000003E-2</v>
      </c>
      <c r="K752" s="28">
        <v>0.27400000000000002</v>
      </c>
      <c r="L752" s="15">
        <f t="shared" si="120"/>
        <v>2.8037383177570092</v>
      </c>
      <c r="M752" s="15">
        <f t="shared" si="128"/>
        <v>20.404984423676012</v>
      </c>
      <c r="N752" s="15">
        <f t="shared" si="121"/>
        <v>7.2777777777777777</v>
      </c>
      <c r="O752" s="27">
        <v>3.4291090513455367</v>
      </c>
      <c r="P752" s="34">
        <f t="shared" si="122"/>
        <v>5.9505207090656302</v>
      </c>
    </row>
    <row r="753" spans="1:16" x14ac:dyDescent="0.25">
      <c r="G753" s="6">
        <f t="shared" si="127"/>
        <v>825</v>
      </c>
      <c r="H753" s="6">
        <v>28</v>
      </c>
      <c r="I753" s="6">
        <v>1070</v>
      </c>
      <c r="J753" s="28">
        <v>3.5999999999999997E-2</v>
      </c>
      <c r="K753" s="28">
        <v>0.23100000000000001</v>
      </c>
      <c r="L753" s="15">
        <f t="shared" si="120"/>
        <v>2.4032042723631508</v>
      </c>
      <c r="M753" s="15">
        <f t="shared" si="128"/>
        <v>17.056074766355142</v>
      </c>
      <c r="N753" s="15">
        <f t="shared" si="121"/>
        <v>7.0972222222222232</v>
      </c>
      <c r="O753" s="27">
        <v>3.9920859947061214</v>
      </c>
      <c r="P753" s="34">
        <f t="shared" si="122"/>
        <v>4.2724717826652752</v>
      </c>
    </row>
    <row r="754" spans="1:16" x14ac:dyDescent="0.25">
      <c r="G754" s="6">
        <f t="shared" si="127"/>
        <v>826</v>
      </c>
      <c r="H754" s="6">
        <v>45</v>
      </c>
      <c r="I754" s="6">
        <v>1070</v>
      </c>
      <c r="J754" s="28">
        <v>7.0000000000000001E-3</v>
      </c>
      <c r="K754" s="28">
        <v>5.2999999999999999E-2</v>
      </c>
      <c r="L754" s="15">
        <f t="shared" si="120"/>
        <v>0.46728971962616822</v>
      </c>
      <c r="M754" s="15">
        <f t="shared" si="128"/>
        <v>3.1931464174454822</v>
      </c>
      <c r="N754" s="15">
        <f t="shared" si="121"/>
        <v>6.8333333333333321</v>
      </c>
      <c r="O754" s="27">
        <v>4.1619436914415555</v>
      </c>
      <c r="P754" s="34">
        <f t="shared" si="122"/>
        <v>0.76722480028063167</v>
      </c>
    </row>
    <row r="755" spans="1:16" x14ac:dyDescent="0.25">
      <c r="G755" s="6">
        <f t="shared" si="127"/>
        <v>827</v>
      </c>
      <c r="H755" s="6">
        <v>55</v>
      </c>
      <c r="I755" s="6">
        <v>1070</v>
      </c>
      <c r="J755" s="28">
        <v>0.01</v>
      </c>
      <c r="K755" s="28">
        <v>6.3E-2</v>
      </c>
      <c r="L755" s="15">
        <f t="shared" si="120"/>
        <v>0.66755674232309747</v>
      </c>
      <c r="M755" s="15">
        <f t="shared" si="128"/>
        <v>3.9719626168224305</v>
      </c>
      <c r="N755" s="15">
        <f t="shared" si="121"/>
        <v>5.9500000000000011</v>
      </c>
      <c r="O755" s="27">
        <v>1.9144871468347102</v>
      </c>
      <c r="P755" s="34">
        <f t="shared" si="122"/>
        <v>2.0746875336245623</v>
      </c>
    </row>
    <row r="756" spans="1:16" x14ac:dyDescent="0.25">
      <c r="G756" s="6">
        <f t="shared" si="127"/>
        <v>828</v>
      </c>
      <c r="H756" s="6">
        <v>80</v>
      </c>
      <c r="I756" s="6">
        <v>1070</v>
      </c>
      <c r="J756" s="28">
        <v>2E-3</v>
      </c>
      <c r="K756" s="28">
        <v>3.5999999999999997E-2</v>
      </c>
      <c r="L756" s="15">
        <f t="shared" si="120"/>
        <v>0.13351134846461948</v>
      </c>
      <c r="M756" s="15">
        <f t="shared" si="128"/>
        <v>1.8691588785046727</v>
      </c>
      <c r="N756" s="15">
        <f t="shared" si="121"/>
        <v>14</v>
      </c>
      <c r="O756" s="27">
        <v>0.88883135487895737</v>
      </c>
      <c r="P756" s="34">
        <f t="shared" si="122"/>
        <v>2.1029398527004237</v>
      </c>
    </row>
    <row r="757" spans="1:16" x14ac:dyDescent="0.25">
      <c r="G757" s="6">
        <f t="shared" si="127"/>
        <v>829</v>
      </c>
      <c r="H757" s="6">
        <v>100</v>
      </c>
      <c r="I757" s="6">
        <v>1070</v>
      </c>
      <c r="J757" s="28" t="s">
        <v>20</v>
      </c>
      <c r="K757" s="28">
        <v>4.2999999999999997E-2</v>
      </c>
      <c r="L757" s="15"/>
      <c r="M757" s="15">
        <f t="shared" si="128"/>
        <v>2.4143302180685358</v>
      </c>
      <c r="N757" s="15"/>
      <c r="O757" s="27">
        <v>0.5827082545316582</v>
      </c>
      <c r="P757" s="34">
        <f t="shared" si="122"/>
        <v>4.143291603117949</v>
      </c>
    </row>
    <row r="758" spans="1:16" x14ac:dyDescent="0.25">
      <c r="G758" s="6">
        <f t="shared" si="127"/>
        <v>830</v>
      </c>
      <c r="H758" s="6">
        <v>100</v>
      </c>
      <c r="I758" s="6" t="s">
        <v>22</v>
      </c>
      <c r="J758" s="28" t="s">
        <v>20</v>
      </c>
      <c r="K758" s="28">
        <v>1.2E-2</v>
      </c>
      <c r="L758" s="15"/>
      <c r="M758" s="15"/>
      <c r="N758" s="15"/>
      <c r="O758" s="27"/>
      <c r="P758" s="34"/>
    </row>
    <row r="759" spans="1:16" x14ac:dyDescent="0.25">
      <c r="A759" s="6">
        <v>103</v>
      </c>
      <c r="B759" s="6" t="s">
        <v>44</v>
      </c>
      <c r="C759" s="9">
        <v>43662</v>
      </c>
      <c r="D759" s="6">
        <v>125</v>
      </c>
      <c r="E759" s="6">
        <v>39.619869000000001</v>
      </c>
      <c r="F759" s="6">
        <v>-70.830281999999997</v>
      </c>
      <c r="G759" s="6">
        <f t="shared" si="127"/>
        <v>831</v>
      </c>
      <c r="H759" s="6">
        <v>0</v>
      </c>
      <c r="I759" s="6">
        <v>1070</v>
      </c>
      <c r="J759" s="28">
        <v>3.0000000000000001E-3</v>
      </c>
      <c r="K759" s="28">
        <v>4.3999999999999997E-2</v>
      </c>
      <c r="L759" s="15">
        <f t="shared" ref="L759:L822" si="129">1000*J759*1000/(14*I759)</f>
        <v>0.20026702269692923</v>
      </c>
      <c r="M759" s="15">
        <f>1000*(K759-K$767)*1000/(12*I759)</f>
        <v>2.7258566978193142</v>
      </c>
      <c r="N759" s="15">
        <f t="shared" ref="N759:N822" si="130">M759/L759</f>
        <v>13.611111111111109</v>
      </c>
      <c r="O759" s="27"/>
      <c r="P759" s="34"/>
    </row>
    <row r="760" spans="1:16" x14ac:dyDescent="0.25">
      <c r="G760" s="6">
        <f t="shared" si="127"/>
        <v>832</v>
      </c>
      <c r="H760" s="6">
        <v>10</v>
      </c>
      <c r="I760" s="6">
        <v>1070</v>
      </c>
      <c r="J760" s="28">
        <v>4.0000000000000001E-3</v>
      </c>
      <c r="K760" s="28">
        <v>5.1999999999999998E-2</v>
      </c>
      <c r="L760" s="15">
        <f t="shared" si="129"/>
        <v>0.26702269692923897</v>
      </c>
      <c r="M760" s="15">
        <f t="shared" ref="M760:M766" si="131">1000*(K760-K$767)*1000/(12*I760)</f>
        <v>3.3489096573208723</v>
      </c>
      <c r="N760" s="15">
        <f t="shared" si="130"/>
        <v>12.541666666666668</v>
      </c>
      <c r="O760" s="27"/>
      <c r="P760" s="34"/>
    </row>
    <row r="761" spans="1:16" x14ac:dyDescent="0.25">
      <c r="G761" s="6">
        <f t="shared" si="127"/>
        <v>833</v>
      </c>
      <c r="H761" s="6">
        <v>20</v>
      </c>
      <c r="I761" s="6">
        <v>1070</v>
      </c>
      <c r="J761" s="28">
        <v>5.0000000000000001E-3</v>
      </c>
      <c r="K761" s="28">
        <v>5.7000000000000002E-2</v>
      </c>
      <c r="L761" s="15">
        <f t="shared" si="129"/>
        <v>0.33377837116154874</v>
      </c>
      <c r="M761" s="15">
        <f t="shared" si="131"/>
        <v>3.7383177570093458</v>
      </c>
      <c r="N761" s="15">
        <f t="shared" si="130"/>
        <v>11.2</v>
      </c>
      <c r="O761" s="27"/>
      <c r="P761" s="34"/>
    </row>
    <row r="762" spans="1:16" x14ac:dyDescent="0.25">
      <c r="G762" s="6">
        <f t="shared" si="127"/>
        <v>834</v>
      </c>
      <c r="H762" s="6">
        <v>30</v>
      </c>
      <c r="I762" s="6">
        <v>1070</v>
      </c>
      <c r="J762" s="28">
        <v>5.0000000000000001E-3</v>
      </c>
      <c r="K762" s="28">
        <v>6.0999999999999999E-2</v>
      </c>
      <c r="L762" s="15">
        <f t="shared" si="129"/>
        <v>0.33377837116154874</v>
      </c>
      <c r="M762" s="15">
        <f t="shared" si="131"/>
        <v>4.0498442367601246</v>
      </c>
      <c r="N762" s="15">
        <f t="shared" si="130"/>
        <v>12.133333333333333</v>
      </c>
      <c r="O762" s="27"/>
      <c r="P762" s="34"/>
    </row>
    <row r="763" spans="1:16" x14ac:dyDescent="0.25">
      <c r="G763" s="6">
        <f t="shared" si="127"/>
        <v>835</v>
      </c>
      <c r="H763" s="6">
        <v>40</v>
      </c>
      <c r="I763" s="6">
        <v>1070</v>
      </c>
      <c r="J763" s="28">
        <v>0.01</v>
      </c>
      <c r="K763" s="28">
        <v>7.0000000000000007E-2</v>
      </c>
      <c r="L763" s="15">
        <f t="shared" si="129"/>
        <v>0.66755674232309747</v>
      </c>
      <c r="M763" s="15">
        <f t="shared" si="131"/>
        <v>4.7507788161993778</v>
      </c>
      <c r="N763" s="15">
        <f t="shared" si="130"/>
        <v>7.116666666666668</v>
      </c>
      <c r="O763" s="27"/>
      <c r="P763" s="34"/>
    </row>
    <row r="764" spans="1:16" x14ac:dyDescent="0.25">
      <c r="G764" s="6">
        <f t="shared" si="127"/>
        <v>836</v>
      </c>
      <c r="H764" s="6">
        <v>52</v>
      </c>
      <c r="I764" s="6">
        <v>1070</v>
      </c>
      <c r="J764" s="28">
        <v>1.4999999999999999E-2</v>
      </c>
      <c r="K764" s="28">
        <v>9.0999999999999998E-2</v>
      </c>
      <c r="L764" s="15">
        <f t="shared" si="129"/>
        <v>1.0013351134846462</v>
      </c>
      <c r="M764" s="15">
        <f t="shared" si="131"/>
        <v>6.3862928348909653</v>
      </c>
      <c r="N764" s="15">
        <f t="shared" si="130"/>
        <v>6.3777777777777773</v>
      </c>
      <c r="O764" s="27"/>
      <c r="P764" s="34"/>
    </row>
    <row r="765" spans="1:16" x14ac:dyDescent="0.25">
      <c r="G765" s="6">
        <f t="shared" si="127"/>
        <v>837</v>
      </c>
      <c r="H765" s="6">
        <v>80</v>
      </c>
      <c r="I765" s="6">
        <v>1070</v>
      </c>
      <c r="J765" s="28" t="s">
        <v>20</v>
      </c>
      <c r="K765" s="28">
        <v>2.4E-2</v>
      </c>
      <c r="L765" s="15"/>
      <c r="M765" s="15">
        <f t="shared" si="131"/>
        <v>1.1682242990654208</v>
      </c>
      <c r="N765" s="15"/>
      <c r="O765" s="27"/>
      <c r="P765" s="34"/>
    </row>
    <row r="766" spans="1:16" x14ac:dyDescent="0.25">
      <c r="G766" s="6">
        <v>838</v>
      </c>
      <c r="H766" s="6">
        <v>100</v>
      </c>
      <c r="I766" s="6">
        <v>1070</v>
      </c>
      <c r="J766" s="28" t="s">
        <v>20</v>
      </c>
      <c r="K766" s="28">
        <v>0.02</v>
      </c>
      <c r="L766" s="15"/>
      <c r="M766" s="15">
        <f t="shared" si="131"/>
        <v>0.85669781931464184</v>
      </c>
      <c r="N766" s="15"/>
      <c r="O766" s="27"/>
      <c r="P766" s="34"/>
    </row>
    <row r="767" spans="1:16" x14ac:dyDescent="0.25">
      <c r="G767" s="6">
        <v>839</v>
      </c>
      <c r="H767" s="6">
        <v>100</v>
      </c>
      <c r="I767" s="6" t="s">
        <v>22</v>
      </c>
      <c r="J767" s="28" t="s">
        <v>20</v>
      </c>
      <c r="K767" s="28">
        <v>8.9999999999999993E-3</v>
      </c>
      <c r="L767" s="15"/>
      <c r="M767" s="15"/>
      <c r="N767" s="15"/>
      <c r="O767" s="27"/>
      <c r="P767" s="34"/>
    </row>
    <row r="768" spans="1:16" x14ac:dyDescent="0.25">
      <c r="A768" s="6">
        <v>104</v>
      </c>
      <c r="B768" s="6" t="s">
        <v>43</v>
      </c>
      <c r="C768" s="9">
        <v>43662</v>
      </c>
      <c r="D768" s="6">
        <v>236</v>
      </c>
      <c r="E768" s="6">
        <v>39.685150999999998</v>
      </c>
      <c r="F768" s="6">
        <v>-70.830410000000001</v>
      </c>
      <c r="G768" s="6">
        <v>841</v>
      </c>
      <c r="H768" s="6">
        <v>0</v>
      </c>
      <c r="I768" s="6">
        <v>1070</v>
      </c>
      <c r="J768" s="28">
        <v>8.9999999999999993E-3</v>
      </c>
      <c r="K768" s="28">
        <v>7.0000000000000007E-2</v>
      </c>
      <c r="L768" s="15">
        <f t="shared" si="129"/>
        <v>0.6008010680907877</v>
      </c>
      <c r="M768" s="15">
        <f>1000*(K768-K$776)*1000/(12*I768)</f>
        <v>5.1401869158878508</v>
      </c>
      <c r="N768" s="15">
        <f t="shared" si="130"/>
        <v>8.5555555555555571</v>
      </c>
      <c r="O768" s="27">
        <v>0.45527506392814815</v>
      </c>
      <c r="P768" s="34">
        <f t="shared" ref="P768:P813" si="132">M768/O768</f>
        <v>11.290288713679866</v>
      </c>
    </row>
    <row r="769" spans="1:16" x14ac:dyDescent="0.25">
      <c r="G769" s="6">
        <f t="shared" si="127"/>
        <v>842</v>
      </c>
      <c r="H769" s="6">
        <v>10</v>
      </c>
      <c r="I769" s="6">
        <v>1070</v>
      </c>
      <c r="J769" s="28">
        <v>4.0000000000000001E-3</v>
      </c>
      <c r="K769" s="28">
        <v>4.3999999999999997E-2</v>
      </c>
      <c r="L769" s="15">
        <f t="shared" si="129"/>
        <v>0.26702269692923897</v>
      </c>
      <c r="M769" s="15">
        <f t="shared" ref="M769:M775" si="133">1000*(K769-K$776)*1000/(12*I769)</f>
        <v>3.1152647975077876</v>
      </c>
      <c r="N769" s="15">
        <f t="shared" si="130"/>
        <v>11.666666666666666</v>
      </c>
      <c r="O769" s="27">
        <v>0.42798830727152326</v>
      </c>
      <c r="P769" s="34">
        <f t="shared" si="132"/>
        <v>7.2788549233224948</v>
      </c>
    </row>
    <row r="770" spans="1:16" x14ac:dyDescent="0.25">
      <c r="G770" s="6">
        <f t="shared" si="127"/>
        <v>843</v>
      </c>
      <c r="H770" s="6">
        <v>20</v>
      </c>
      <c r="I770" s="6">
        <v>1070</v>
      </c>
      <c r="J770" s="28">
        <v>1.0999999999999999E-2</v>
      </c>
      <c r="K770" s="28">
        <v>7.3999999999999996E-2</v>
      </c>
      <c r="L770" s="15">
        <f t="shared" si="129"/>
        <v>0.73431241655540724</v>
      </c>
      <c r="M770" s="15">
        <f t="shared" si="133"/>
        <v>5.4517133956386283</v>
      </c>
      <c r="N770" s="15">
        <f t="shared" si="130"/>
        <v>7.424242424242423</v>
      </c>
      <c r="O770" s="27">
        <v>0.49594836142211646</v>
      </c>
      <c r="P770" s="34">
        <f t="shared" si="132"/>
        <v>10.992502082285363</v>
      </c>
    </row>
    <row r="771" spans="1:16" x14ac:dyDescent="0.25">
      <c r="G771" s="6">
        <f t="shared" si="127"/>
        <v>844</v>
      </c>
      <c r="H771" s="6">
        <v>30</v>
      </c>
      <c r="I771" s="6">
        <v>1070</v>
      </c>
      <c r="J771" s="28">
        <v>6.0000000000000001E-3</v>
      </c>
      <c r="K771" s="28">
        <v>5.8000000000000003E-2</v>
      </c>
      <c r="L771" s="15">
        <f t="shared" si="129"/>
        <v>0.40053404539385845</v>
      </c>
      <c r="M771" s="15">
        <f t="shared" si="133"/>
        <v>4.2056074766355147</v>
      </c>
      <c r="N771" s="15">
        <f t="shared" si="130"/>
        <v>10.500000000000002</v>
      </c>
      <c r="O771" s="27">
        <v>0.61572839711702798</v>
      </c>
      <c r="P771" s="34">
        <f t="shared" si="132"/>
        <v>6.8302964364272754</v>
      </c>
    </row>
    <row r="772" spans="1:16" x14ac:dyDescent="0.25">
      <c r="G772" s="6">
        <f t="shared" si="127"/>
        <v>845</v>
      </c>
      <c r="H772" s="6">
        <v>40</v>
      </c>
      <c r="I772" s="6">
        <v>1070</v>
      </c>
      <c r="J772" s="28">
        <v>6.0000000000000001E-3</v>
      </c>
      <c r="K772" s="28">
        <v>6.2E-2</v>
      </c>
      <c r="L772" s="15">
        <f t="shared" si="129"/>
        <v>0.40053404539385845</v>
      </c>
      <c r="M772" s="15">
        <f t="shared" si="133"/>
        <v>4.5171339563862922</v>
      </c>
      <c r="N772" s="15">
        <f t="shared" si="130"/>
        <v>11.277777777777777</v>
      </c>
      <c r="O772" s="27"/>
      <c r="P772" s="34"/>
    </row>
    <row r="773" spans="1:16" x14ac:dyDescent="0.25">
      <c r="G773" s="6">
        <f t="shared" si="127"/>
        <v>846</v>
      </c>
      <c r="H773" s="6">
        <v>53</v>
      </c>
      <c r="I773" s="6">
        <v>1070</v>
      </c>
      <c r="J773" s="28">
        <v>1.2E-2</v>
      </c>
      <c r="K773" s="28">
        <v>7.4999999999999997E-2</v>
      </c>
      <c r="L773" s="15">
        <f t="shared" si="129"/>
        <v>0.8010680907877169</v>
      </c>
      <c r="M773" s="15">
        <f t="shared" si="133"/>
        <v>5.5295950155763238</v>
      </c>
      <c r="N773" s="15">
        <f t="shared" si="130"/>
        <v>6.9027777777777777</v>
      </c>
      <c r="O773" s="27">
        <v>0.91463806568164208</v>
      </c>
      <c r="P773" s="34">
        <f t="shared" si="132"/>
        <v>6.045664643812243</v>
      </c>
    </row>
    <row r="774" spans="1:16" x14ac:dyDescent="0.25">
      <c r="G774" s="6">
        <f t="shared" si="127"/>
        <v>847</v>
      </c>
      <c r="H774" s="6">
        <v>80</v>
      </c>
      <c r="I774" s="6">
        <v>1070</v>
      </c>
      <c r="J774" s="30">
        <v>1.4999999999999999E-2</v>
      </c>
      <c r="K774" s="28">
        <v>8.2000000000000003E-2</v>
      </c>
      <c r="L774" s="15">
        <f t="shared" si="129"/>
        <v>1.0013351134846462</v>
      </c>
      <c r="M774" s="15">
        <f t="shared" si="133"/>
        <v>6.0747663551401869</v>
      </c>
      <c r="N774" s="15">
        <f t="shared" si="130"/>
        <v>6.0666666666666664</v>
      </c>
      <c r="O774" s="27">
        <v>1.2109868440955811</v>
      </c>
      <c r="P774" s="34">
        <f t="shared" si="132"/>
        <v>5.0163768374189832</v>
      </c>
    </row>
    <row r="775" spans="1:16" x14ac:dyDescent="0.25">
      <c r="G775" s="6">
        <f t="shared" si="127"/>
        <v>848</v>
      </c>
      <c r="H775" s="6">
        <v>100</v>
      </c>
      <c r="I775" s="6">
        <v>1070</v>
      </c>
      <c r="J775" s="30" t="s">
        <v>20</v>
      </c>
      <c r="K775" s="28">
        <v>2.5000000000000001E-2</v>
      </c>
      <c r="L775" s="15"/>
      <c r="M775" s="15">
        <f t="shared" si="133"/>
        <v>1.6355140186915889</v>
      </c>
      <c r="N775" s="15"/>
      <c r="O775" s="27">
        <v>0.68658762379121152</v>
      </c>
      <c r="P775" s="34">
        <f t="shared" si="132"/>
        <v>2.3820907368830491</v>
      </c>
    </row>
    <row r="776" spans="1:16" x14ac:dyDescent="0.25">
      <c r="G776" s="6">
        <f t="shared" si="127"/>
        <v>849</v>
      </c>
      <c r="H776" s="6">
        <v>100</v>
      </c>
      <c r="I776" s="6" t="s">
        <v>22</v>
      </c>
      <c r="J776" s="30" t="s">
        <v>20</v>
      </c>
      <c r="K776" s="28">
        <v>4.0000000000000001E-3</v>
      </c>
      <c r="L776" s="15"/>
      <c r="M776" s="15"/>
      <c r="N776" s="15"/>
      <c r="O776" s="27"/>
      <c r="P776" s="34"/>
    </row>
    <row r="777" spans="1:16" x14ac:dyDescent="0.25">
      <c r="A777" s="6">
        <v>105</v>
      </c>
      <c r="B777" s="6" t="s">
        <v>42</v>
      </c>
      <c r="C777" s="9">
        <v>43662</v>
      </c>
      <c r="D777" s="6">
        <v>400</v>
      </c>
      <c r="E777" s="6">
        <v>39.750177000000001</v>
      </c>
      <c r="F777" s="6">
        <v>-70.830063999999993</v>
      </c>
      <c r="G777" s="6">
        <f t="shared" si="127"/>
        <v>850</v>
      </c>
      <c r="H777" s="6">
        <v>0</v>
      </c>
      <c r="I777" s="6">
        <v>1070</v>
      </c>
      <c r="J777" s="30">
        <v>7.0000000000000001E-3</v>
      </c>
      <c r="K777" s="28">
        <v>7.0999999999999994E-2</v>
      </c>
      <c r="L777" s="15">
        <f t="shared" si="129"/>
        <v>0.46728971962616822</v>
      </c>
      <c r="M777" s="15">
        <f>1000*(K777-K$785)*1000/(12*I777)</f>
        <v>5.2959501557632391</v>
      </c>
      <c r="N777" s="15">
        <f t="shared" si="130"/>
        <v>11.333333333333332</v>
      </c>
      <c r="O777" s="27"/>
      <c r="P777" s="34"/>
    </row>
    <row r="778" spans="1:16" x14ac:dyDescent="0.25">
      <c r="G778" s="6">
        <f t="shared" si="127"/>
        <v>851</v>
      </c>
      <c r="H778" s="6">
        <v>10</v>
      </c>
      <c r="I778" s="6">
        <v>1070</v>
      </c>
      <c r="J778" s="30">
        <v>5.0000000000000001E-3</v>
      </c>
      <c r="K778" s="28">
        <v>3.9E-2</v>
      </c>
      <c r="L778" s="15">
        <f t="shared" si="129"/>
        <v>0.33377837116154874</v>
      </c>
      <c r="M778" s="15">
        <f t="shared" ref="M778:M784" si="134">1000*(K778-K$785)*1000/(12*I778)</f>
        <v>2.8037383177570092</v>
      </c>
      <c r="N778" s="15">
        <f t="shared" si="130"/>
        <v>8.4</v>
      </c>
      <c r="O778" s="27"/>
      <c r="P778" s="34"/>
    </row>
    <row r="779" spans="1:16" x14ac:dyDescent="0.25">
      <c r="G779" s="6">
        <f t="shared" si="127"/>
        <v>852</v>
      </c>
      <c r="H779" s="6">
        <v>20</v>
      </c>
      <c r="I779" s="6">
        <v>1070</v>
      </c>
      <c r="J779" s="30">
        <v>1.2E-2</v>
      </c>
      <c r="K779" s="28">
        <v>6.4000000000000001E-2</v>
      </c>
      <c r="L779" s="15">
        <f t="shared" si="129"/>
        <v>0.8010680907877169</v>
      </c>
      <c r="M779" s="15">
        <f t="shared" si="134"/>
        <v>4.7507788161993769</v>
      </c>
      <c r="N779" s="15">
        <f t="shared" si="130"/>
        <v>5.9305555555555562</v>
      </c>
      <c r="O779" s="27"/>
      <c r="P779" s="34"/>
    </row>
    <row r="780" spans="1:16" x14ac:dyDescent="0.25">
      <c r="G780" s="6">
        <f t="shared" si="127"/>
        <v>853</v>
      </c>
      <c r="H780" s="6">
        <v>30</v>
      </c>
      <c r="I780" s="6">
        <v>1070</v>
      </c>
      <c r="J780" s="30">
        <v>7.0000000000000001E-3</v>
      </c>
      <c r="K780" s="28">
        <v>4.8000000000000001E-2</v>
      </c>
      <c r="L780" s="15">
        <f t="shared" si="129"/>
        <v>0.46728971962616822</v>
      </c>
      <c r="M780" s="15">
        <f t="shared" si="134"/>
        <v>3.5046728971962615</v>
      </c>
      <c r="N780" s="15">
        <f t="shared" si="130"/>
        <v>7.5</v>
      </c>
      <c r="O780" s="27"/>
      <c r="P780" s="34"/>
    </row>
    <row r="781" spans="1:16" x14ac:dyDescent="0.25">
      <c r="G781" s="6">
        <f t="shared" si="127"/>
        <v>854</v>
      </c>
      <c r="H781" s="6">
        <v>40</v>
      </c>
      <c r="I781" s="6">
        <v>1070</v>
      </c>
      <c r="J781" s="30">
        <v>0.01</v>
      </c>
      <c r="K781" s="28">
        <v>7.0999999999999994E-2</v>
      </c>
      <c r="L781" s="15">
        <f t="shared" si="129"/>
        <v>0.66755674232309747</v>
      </c>
      <c r="M781" s="15">
        <f t="shared" si="134"/>
        <v>5.2959501557632391</v>
      </c>
      <c r="N781" s="15">
        <f t="shared" si="130"/>
        <v>7.9333333333333318</v>
      </c>
      <c r="O781" s="27"/>
      <c r="P781" s="34"/>
    </row>
    <row r="782" spans="1:16" x14ac:dyDescent="0.25">
      <c r="G782" s="6">
        <f t="shared" si="127"/>
        <v>855</v>
      </c>
      <c r="H782" s="6">
        <v>55</v>
      </c>
      <c r="I782" s="6">
        <v>1070</v>
      </c>
      <c r="J782" s="30">
        <v>0.02</v>
      </c>
      <c r="K782" s="28">
        <v>0.114</v>
      </c>
      <c r="L782" s="15">
        <f t="shared" si="129"/>
        <v>1.3351134846461949</v>
      </c>
      <c r="M782" s="15">
        <f t="shared" si="134"/>
        <v>8.6448598130841123</v>
      </c>
      <c r="N782" s="15">
        <f t="shared" si="130"/>
        <v>6.4749999999999996</v>
      </c>
      <c r="O782" s="27"/>
      <c r="P782" s="34"/>
    </row>
    <row r="783" spans="1:16" x14ac:dyDescent="0.25">
      <c r="G783" s="6">
        <f t="shared" si="127"/>
        <v>856</v>
      </c>
      <c r="H783" s="6">
        <v>80</v>
      </c>
      <c r="I783" s="6">
        <v>1070</v>
      </c>
      <c r="J783" s="30">
        <v>4.0000000000000001E-3</v>
      </c>
      <c r="K783" s="28">
        <v>3.1E-2</v>
      </c>
      <c r="L783" s="15">
        <f t="shared" si="129"/>
        <v>0.26702269692923897</v>
      </c>
      <c r="M783" s="15">
        <f t="shared" si="134"/>
        <v>2.1806853582554515</v>
      </c>
      <c r="N783" s="15">
        <f t="shared" si="130"/>
        <v>8.1666666666666661</v>
      </c>
      <c r="O783" s="27"/>
      <c r="P783" s="34"/>
    </row>
    <row r="784" spans="1:16" x14ac:dyDescent="0.25">
      <c r="G784" s="6">
        <f t="shared" si="127"/>
        <v>857</v>
      </c>
      <c r="H784" s="6">
        <v>100</v>
      </c>
      <c r="I784" s="6">
        <v>1070</v>
      </c>
      <c r="J784" s="30" t="s">
        <v>20</v>
      </c>
      <c r="K784" s="28">
        <v>2.5999999999999999E-2</v>
      </c>
      <c r="L784" s="15"/>
      <c r="M784" s="15">
        <f t="shared" si="134"/>
        <v>1.7912772585669783</v>
      </c>
      <c r="N784" s="15"/>
      <c r="O784" s="27"/>
      <c r="P784" s="34"/>
    </row>
    <row r="785" spans="1:16" x14ac:dyDescent="0.25">
      <c r="G785" s="6">
        <f t="shared" si="127"/>
        <v>858</v>
      </c>
      <c r="H785" s="6">
        <v>100</v>
      </c>
      <c r="I785" s="6" t="s">
        <v>22</v>
      </c>
      <c r="J785" s="30" t="s">
        <v>20</v>
      </c>
      <c r="K785" s="28">
        <v>3.0000000000000001E-3</v>
      </c>
      <c r="L785" s="15"/>
      <c r="M785" s="15"/>
      <c r="N785" s="15"/>
      <c r="O785" s="27"/>
      <c r="P785" s="34"/>
    </row>
    <row r="786" spans="1:16" x14ac:dyDescent="0.25">
      <c r="A786" s="6">
        <v>106</v>
      </c>
      <c r="B786" s="6" t="s">
        <v>41</v>
      </c>
      <c r="C786" s="9">
        <v>43662</v>
      </c>
      <c r="D786" s="6">
        <v>516</v>
      </c>
      <c r="E786" s="6">
        <v>39.814852999999999</v>
      </c>
      <c r="F786" s="6">
        <v>-70.830622000000005</v>
      </c>
      <c r="G786" s="6">
        <f t="shared" si="127"/>
        <v>859</v>
      </c>
      <c r="H786" s="6">
        <v>0</v>
      </c>
      <c r="I786" s="6">
        <v>1070</v>
      </c>
      <c r="J786" s="28">
        <v>6.0000000000000001E-3</v>
      </c>
      <c r="K786" s="28">
        <v>5.6000000000000001E-2</v>
      </c>
      <c r="L786" s="15">
        <f t="shared" si="129"/>
        <v>0.40053404539385845</v>
      </c>
      <c r="M786" s="15">
        <f>1000*(K786-K$795)*1000/(12*I786)</f>
        <v>3.9719626168224305</v>
      </c>
      <c r="N786" s="15">
        <f t="shared" si="130"/>
        <v>9.9166666666666679</v>
      </c>
      <c r="O786" s="27">
        <v>0.96326627109251639</v>
      </c>
      <c r="P786" s="34">
        <f t="shared" si="132"/>
        <v>4.1234316367347876</v>
      </c>
    </row>
    <row r="787" spans="1:16" x14ac:dyDescent="0.25">
      <c r="G787" s="6">
        <f t="shared" si="127"/>
        <v>860</v>
      </c>
      <c r="H787" s="6">
        <v>10</v>
      </c>
      <c r="I787" s="6">
        <v>1070</v>
      </c>
      <c r="J787" s="28">
        <v>6.0000000000000001E-3</v>
      </c>
      <c r="K787" s="28">
        <v>0.04</v>
      </c>
      <c r="L787" s="15">
        <f t="shared" si="129"/>
        <v>0.40053404539385845</v>
      </c>
      <c r="M787" s="15">
        <f t="shared" ref="M787:M794" si="135">1000*(K787-K$795)*1000/(12*I787)</f>
        <v>2.7258566978193146</v>
      </c>
      <c r="N787" s="15">
        <f t="shared" si="130"/>
        <v>6.8055555555555562</v>
      </c>
      <c r="O787" s="27"/>
      <c r="P787" s="34"/>
    </row>
    <row r="788" spans="1:16" x14ac:dyDescent="0.25">
      <c r="G788" s="6">
        <f t="shared" si="127"/>
        <v>861</v>
      </c>
      <c r="H788" s="6">
        <v>20</v>
      </c>
      <c r="I788" s="6">
        <v>1070</v>
      </c>
      <c r="J788" s="28">
        <v>7.0000000000000001E-3</v>
      </c>
      <c r="K788" s="28">
        <v>4.3999999999999997E-2</v>
      </c>
      <c r="L788" s="15">
        <f t="shared" si="129"/>
        <v>0.46728971962616822</v>
      </c>
      <c r="M788" s="15">
        <f t="shared" si="135"/>
        <v>3.0373831775700935</v>
      </c>
      <c r="N788" s="15">
        <f t="shared" si="130"/>
        <v>6.5</v>
      </c>
      <c r="O788" s="27">
        <v>0.55747278366081598</v>
      </c>
      <c r="P788" s="34">
        <f t="shared" si="132"/>
        <v>5.4484869335220019</v>
      </c>
    </row>
    <row r="789" spans="1:16" x14ac:dyDescent="0.25">
      <c r="G789" s="6">
        <f t="shared" si="127"/>
        <v>862</v>
      </c>
      <c r="H789" s="6">
        <v>30</v>
      </c>
      <c r="I789" s="6">
        <v>1070</v>
      </c>
      <c r="J789" s="28">
        <v>8.0000000000000002E-3</v>
      </c>
      <c r="K789" s="28">
        <v>6.3E-2</v>
      </c>
      <c r="L789" s="15">
        <f t="shared" si="129"/>
        <v>0.53404539385847793</v>
      </c>
      <c r="M789" s="15">
        <f t="shared" si="135"/>
        <v>4.5171339563862931</v>
      </c>
      <c r="N789" s="15">
        <f t="shared" si="130"/>
        <v>8.4583333333333339</v>
      </c>
      <c r="O789" s="27">
        <v>0.55682448156144904</v>
      </c>
      <c r="P789" s="34">
        <f t="shared" si="132"/>
        <v>8.1123120587646067</v>
      </c>
    </row>
    <row r="790" spans="1:16" x14ac:dyDescent="0.25">
      <c r="G790" s="6">
        <f t="shared" si="127"/>
        <v>863</v>
      </c>
      <c r="H790" s="6">
        <v>40</v>
      </c>
      <c r="I790" s="6">
        <v>1070</v>
      </c>
      <c r="J790" s="28">
        <v>1.4999999999999999E-2</v>
      </c>
      <c r="K790" s="28">
        <v>8.2000000000000003E-2</v>
      </c>
      <c r="L790" s="15">
        <f t="shared" si="129"/>
        <v>1.0013351134846462</v>
      </c>
      <c r="M790" s="15">
        <f t="shared" si="135"/>
        <v>5.9968847352024923</v>
      </c>
      <c r="N790" s="15">
        <f t="shared" si="130"/>
        <v>5.9888888888888889</v>
      </c>
      <c r="O790" s="27">
        <v>0.99409023638135718</v>
      </c>
      <c r="P790" s="34">
        <f t="shared" si="132"/>
        <v>6.0325355945875536</v>
      </c>
    </row>
    <row r="791" spans="1:16" x14ac:dyDescent="0.25">
      <c r="G791" s="6">
        <f t="shared" si="127"/>
        <v>864</v>
      </c>
      <c r="H791" s="6">
        <v>49</v>
      </c>
      <c r="I791" s="6">
        <v>1070</v>
      </c>
      <c r="J791" s="28">
        <v>1.7999999999999999E-2</v>
      </c>
      <c r="K791" s="28">
        <v>9.6000000000000002E-2</v>
      </c>
      <c r="L791" s="15">
        <f t="shared" si="129"/>
        <v>1.2016021361815754</v>
      </c>
      <c r="M791" s="15">
        <f t="shared" si="135"/>
        <v>7.0872274143302176</v>
      </c>
      <c r="N791" s="15">
        <f t="shared" si="130"/>
        <v>5.8981481481481479</v>
      </c>
      <c r="O791" s="27">
        <v>4.1616684416727736</v>
      </c>
      <c r="P791" s="34">
        <f t="shared" si="132"/>
        <v>1.702977426880629</v>
      </c>
    </row>
    <row r="792" spans="1:16" x14ac:dyDescent="0.25">
      <c r="G792" s="6">
        <f t="shared" si="127"/>
        <v>865</v>
      </c>
      <c r="H792" s="6">
        <v>60</v>
      </c>
      <c r="I792" s="6">
        <v>1070</v>
      </c>
      <c r="J792" s="28">
        <v>6.0000000000000001E-3</v>
      </c>
      <c r="K792" s="28">
        <v>3.4000000000000002E-2</v>
      </c>
      <c r="L792" s="15">
        <f t="shared" si="129"/>
        <v>0.40053404539385845</v>
      </c>
      <c r="M792" s="15">
        <f t="shared" si="135"/>
        <v>2.2585669781931466</v>
      </c>
      <c r="N792" s="15">
        <f t="shared" si="130"/>
        <v>5.6388888888888893</v>
      </c>
      <c r="O792" s="27">
        <v>1.6600933890305722</v>
      </c>
      <c r="P792" s="34">
        <f t="shared" si="132"/>
        <v>1.3605059770234125</v>
      </c>
    </row>
    <row r="793" spans="1:16" x14ac:dyDescent="0.25">
      <c r="G793" s="6">
        <f t="shared" si="127"/>
        <v>866</v>
      </c>
      <c r="H793" s="6">
        <v>80</v>
      </c>
      <c r="I793" s="6">
        <v>1070</v>
      </c>
      <c r="J793" s="28">
        <v>4.0000000000000001E-3</v>
      </c>
      <c r="K793" s="28">
        <v>2.5999999999999999E-2</v>
      </c>
      <c r="L793" s="15">
        <f t="shared" si="129"/>
        <v>0.26702269692923897</v>
      </c>
      <c r="M793" s="15">
        <f t="shared" si="135"/>
        <v>1.6355140186915884</v>
      </c>
      <c r="N793" s="15">
        <f t="shared" si="130"/>
        <v>6.1249999999999991</v>
      </c>
      <c r="O793" s="27">
        <v>9.9848124026106557</v>
      </c>
      <c r="P793" s="34">
        <f t="shared" si="132"/>
        <v>0.16380017498014909</v>
      </c>
    </row>
    <row r="794" spans="1:16" x14ac:dyDescent="0.25">
      <c r="G794" s="6">
        <f t="shared" si="127"/>
        <v>867</v>
      </c>
      <c r="H794" s="6">
        <v>100</v>
      </c>
      <c r="I794" s="6">
        <v>1070</v>
      </c>
      <c r="J794" s="28" t="s">
        <v>20</v>
      </c>
      <c r="K794" s="28">
        <v>3.6999999999999998E-2</v>
      </c>
      <c r="L794" s="15"/>
      <c r="M794" s="15">
        <f t="shared" si="135"/>
        <v>2.4922118380062304</v>
      </c>
      <c r="N794" s="15"/>
      <c r="O794" s="27">
        <v>0.63821239572624933</v>
      </c>
      <c r="P794" s="34">
        <f t="shared" si="132"/>
        <v>3.9049881429680404</v>
      </c>
    </row>
    <row r="795" spans="1:16" x14ac:dyDescent="0.25">
      <c r="G795" s="6">
        <f t="shared" si="127"/>
        <v>868</v>
      </c>
      <c r="H795" s="6">
        <v>100</v>
      </c>
      <c r="I795" s="6" t="s">
        <v>22</v>
      </c>
      <c r="J795" s="28" t="s">
        <v>20</v>
      </c>
      <c r="K795" s="28">
        <v>5.0000000000000001E-3</v>
      </c>
      <c r="L795" s="15"/>
      <c r="M795" s="15"/>
      <c r="N795" s="15"/>
      <c r="O795" s="27"/>
      <c r="P795" s="34"/>
    </row>
    <row r="796" spans="1:16" x14ac:dyDescent="0.25">
      <c r="A796" s="6">
        <v>107</v>
      </c>
      <c r="B796" s="6" t="s">
        <v>39</v>
      </c>
      <c r="C796" s="9">
        <v>43662</v>
      </c>
      <c r="D796" s="6">
        <v>632</v>
      </c>
      <c r="E796" s="6">
        <v>39.879871999999999</v>
      </c>
      <c r="F796" s="6">
        <v>-70.831202000000005</v>
      </c>
      <c r="G796" s="6">
        <f t="shared" si="127"/>
        <v>869</v>
      </c>
      <c r="H796" s="6">
        <v>0</v>
      </c>
      <c r="I796" s="6">
        <v>1070</v>
      </c>
      <c r="J796" s="28">
        <v>1.2999999999999999E-2</v>
      </c>
      <c r="K796" s="28">
        <v>8.4000000000000005E-2</v>
      </c>
      <c r="L796" s="15">
        <f t="shared" si="129"/>
        <v>0.86782376502002667</v>
      </c>
      <c r="M796" s="15">
        <f t="shared" ref="M796:M803" si="136">1000*(K796-K$804)*1000/(12*I796)</f>
        <v>6.3084112149532707</v>
      </c>
      <c r="N796" s="15">
        <f t="shared" si="130"/>
        <v>7.2692307692307692</v>
      </c>
      <c r="O796" s="27"/>
      <c r="P796" s="34"/>
    </row>
    <row r="797" spans="1:16" x14ac:dyDescent="0.25">
      <c r="G797" s="6">
        <f t="shared" si="127"/>
        <v>870</v>
      </c>
      <c r="H797" s="6">
        <v>10</v>
      </c>
      <c r="I797" s="6">
        <v>1070</v>
      </c>
      <c r="J797" s="28">
        <v>6.0000000000000001E-3</v>
      </c>
      <c r="K797" s="28">
        <v>0.06</v>
      </c>
      <c r="L797" s="15">
        <f t="shared" si="129"/>
        <v>0.40053404539385845</v>
      </c>
      <c r="M797" s="15">
        <f t="shared" si="136"/>
        <v>4.4392523364485976</v>
      </c>
      <c r="N797" s="15">
        <f t="shared" si="130"/>
        <v>11.083333333333332</v>
      </c>
      <c r="O797" s="27"/>
      <c r="P797" s="34"/>
    </row>
    <row r="798" spans="1:16" x14ac:dyDescent="0.25">
      <c r="G798" s="6">
        <f t="shared" si="127"/>
        <v>871</v>
      </c>
      <c r="H798" s="6">
        <v>20</v>
      </c>
      <c r="I798" s="6">
        <v>1070</v>
      </c>
      <c r="J798" s="28">
        <v>6.0000000000000001E-3</v>
      </c>
      <c r="K798" s="28">
        <v>4.5999999999999999E-2</v>
      </c>
      <c r="L798" s="15">
        <f t="shared" si="129"/>
        <v>0.40053404539385845</v>
      </c>
      <c r="M798" s="15">
        <f t="shared" si="136"/>
        <v>3.3489096573208723</v>
      </c>
      <c r="N798" s="15">
        <f t="shared" si="130"/>
        <v>8.3611111111111125</v>
      </c>
      <c r="O798" s="27"/>
      <c r="P798" s="34"/>
    </row>
    <row r="799" spans="1:16" x14ac:dyDescent="0.25">
      <c r="G799" s="6">
        <f t="shared" si="127"/>
        <v>872</v>
      </c>
      <c r="H799" s="6">
        <v>30</v>
      </c>
      <c r="I799" s="6">
        <v>1070</v>
      </c>
      <c r="J799" s="28">
        <v>0.01</v>
      </c>
      <c r="K799" s="28">
        <v>6.5000000000000002E-2</v>
      </c>
      <c r="L799" s="15">
        <f t="shared" si="129"/>
        <v>0.66755674232309747</v>
      </c>
      <c r="M799" s="15">
        <f t="shared" si="136"/>
        <v>4.8286604361370715</v>
      </c>
      <c r="N799" s="15">
        <f t="shared" si="130"/>
        <v>7.2333333333333334</v>
      </c>
      <c r="O799" s="27"/>
      <c r="P799" s="34"/>
    </row>
    <row r="800" spans="1:16" x14ac:dyDescent="0.25">
      <c r="G800" s="6">
        <f t="shared" si="127"/>
        <v>873</v>
      </c>
      <c r="H800" s="6">
        <v>43</v>
      </c>
      <c r="I800" s="6">
        <v>1070</v>
      </c>
      <c r="J800" s="28">
        <v>1.6E-2</v>
      </c>
      <c r="K800" s="28">
        <v>9.4E-2</v>
      </c>
      <c r="L800" s="15">
        <f t="shared" si="129"/>
        <v>1.0680907877169559</v>
      </c>
      <c r="M800" s="15">
        <f t="shared" si="136"/>
        <v>7.0872274143302176</v>
      </c>
      <c r="N800" s="15">
        <f t="shared" si="130"/>
        <v>6.635416666666667</v>
      </c>
      <c r="O800" s="27"/>
      <c r="P800" s="34"/>
    </row>
    <row r="801" spans="1:16" x14ac:dyDescent="0.25">
      <c r="G801" s="6">
        <f t="shared" si="127"/>
        <v>874</v>
      </c>
      <c r="H801" s="6">
        <v>60</v>
      </c>
      <c r="I801" s="6">
        <v>1070</v>
      </c>
      <c r="J801" s="28">
        <v>4.0000000000000001E-3</v>
      </c>
      <c r="K801" s="28">
        <v>3.7999999999999999E-2</v>
      </c>
      <c r="L801" s="15">
        <f t="shared" si="129"/>
        <v>0.26702269692923897</v>
      </c>
      <c r="M801" s="15">
        <f t="shared" si="136"/>
        <v>2.7258566978193142</v>
      </c>
      <c r="N801" s="15">
        <f t="shared" si="130"/>
        <v>10.208333333333332</v>
      </c>
      <c r="O801" s="27"/>
      <c r="P801" s="34"/>
    </row>
    <row r="802" spans="1:16" x14ac:dyDescent="0.25">
      <c r="G802" s="6">
        <f t="shared" si="127"/>
        <v>875</v>
      </c>
      <c r="H802" s="6">
        <v>80</v>
      </c>
      <c r="I802" s="6">
        <v>1070</v>
      </c>
      <c r="J802" s="28">
        <v>6.0000000000000001E-3</v>
      </c>
      <c r="K802" s="28">
        <v>5.1999999999999998E-2</v>
      </c>
      <c r="L802" s="15">
        <f t="shared" si="129"/>
        <v>0.40053404539385845</v>
      </c>
      <c r="M802" s="15">
        <f t="shared" si="136"/>
        <v>3.8161993769470399</v>
      </c>
      <c r="N802" s="15">
        <f t="shared" si="130"/>
        <v>9.5277777777777768</v>
      </c>
      <c r="O802" s="27"/>
      <c r="P802" s="34"/>
    </row>
    <row r="803" spans="1:16" x14ac:dyDescent="0.25">
      <c r="G803" s="6">
        <f t="shared" si="127"/>
        <v>876</v>
      </c>
      <c r="H803" s="6">
        <v>100</v>
      </c>
      <c r="I803" s="6">
        <v>1070</v>
      </c>
      <c r="J803" s="29">
        <v>0.03</v>
      </c>
      <c r="K803" s="29">
        <v>0.188</v>
      </c>
      <c r="L803" s="15"/>
      <c r="M803" s="15">
        <f t="shared" si="136"/>
        <v>14.40809968847352</v>
      </c>
      <c r="N803" s="15"/>
      <c r="O803" s="27"/>
      <c r="P803" s="34"/>
    </row>
    <row r="804" spans="1:16" x14ac:dyDescent="0.25">
      <c r="G804" s="6">
        <f t="shared" si="127"/>
        <v>877</v>
      </c>
      <c r="H804" s="6">
        <v>100</v>
      </c>
      <c r="I804" s="6" t="s">
        <v>22</v>
      </c>
      <c r="J804" s="29" t="s">
        <v>20</v>
      </c>
      <c r="K804" s="29">
        <v>3.0000000000000001E-3</v>
      </c>
      <c r="N804" s="15"/>
      <c r="O804" s="27"/>
      <c r="P804" s="34"/>
    </row>
    <row r="805" spans="1:16" x14ac:dyDescent="0.25">
      <c r="A805" s="6">
        <v>108</v>
      </c>
      <c r="B805" s="6" t="s">
        <v>38</v>
      </c>
      <c r="C805" s="9">
        <v>43662</v>
      </c>
      <c r="D805" s="6">
        <v>755</v>
      </c>
      <c r="E805" s="6">
        <v>39.945560999999998</v>
      </c>
      <c r="F805" s="6">
        <v>-70.831520999999995</v>
      </c>
      <c r="G805" s="6">
        <f t="shared" si="127"/>
        <v>878</v>
      </c>
      <c r="H805" s="6">
        <v>0</v>
      </c>
      <c r="I805" s="6">
        <v>1070</v>
      </c>
      <c r="J805" s="29">
        <v>3.2000000000000001E-2</v>
      </c>
      <c r="K805" s="29">
        <v>0.215</v>
      </c>
      <c r="L805" s="15">
        <f t="shared" si="129"/>
        <v>2.1361815754339117</v>
      </c>
      <c r="M805" s="15">
        <f>1000*(K805)*1000/(12*I805)</f>
        <v>16.74454828660436</v>
      </c>
      <c r="N805" s="15">
        <f t="shared" si="130"/>
        <v>7.8385416666666661</v>
      </c>
      <c r="O805" s="27">
        <v>4.5941229691827425</v>
      </c>
      <c r="P805" s="34">
        <f t="shared" si="132"/>
        <v>3.6447758144321245</v>
      </c>
    </row>
    <row r="806" spans="1:16" x14ac:dyDescent="0.25">
      <c r="G806" s="6">
        <f t="shared" si="127"/>
        <v>879</v>
      </c>
      <c r="H806" s="6">
        <v>10</v>
      </c>
      <c r="I806" s="6">
        <v>1070</v>
      </c>
      <c r="J806" s="29">
        <v>0.05</v>
      </c>
      <c r="K806" s="29">
        <v>0.33800000000000002</v>
      </c>
      <c r="L806" s="15">
        <f t="shared" si="129"/>
        <v>3.3377837116154874</v>
      </c>
      <c r="M806" s="15">
        <f t="shared" ref="M806:M813" si="137">1000*(K806)*1000/(12*I806)</f>
        <v>26.323987538940809</v>
      </c>
      <c r="N806" s="15">
        <f t="shared" si="130"/>
        <v>7.8866666666666667</v>
      </c>
      <c r="O806" s="27">
        <v>0.91497725036414823</v>
      </c>
      <c r="P806" s="34">
        <f t="shared" si="132"/>
        <v>28.770100599183454</v>
      </c>
    </row>
    <row r="807" spans="1:16" x14ac:dyDescent="0.25">
      <c r="G807" s="6">
        <f t="shared" ref="G807:G870" si="138">G806+1</f>
        <v>880</v>
      </c>
      <c r="H807" s="6">
        <v>20</v>
      </c>
      <c r="I807" s="6">
        <v>1070</v>
      </c>
      <c r="J807" s="29">
        <v>3.5000000000000003E-2</v>
      </c>
      <c r="K807" s="29">
        <v>0.217</v>
      </c>
      <c r="L807" s="15">
        <f t="shared" si="129"/>
        <v>2.3364485981308412</v>
      </c>
      <c r="M807" s="15">
        <f t="shared" si="137"/>
        <v>16.900311526479751</v>
      </c>
      <c r="N807" s="15">
        <f t="shared" si="130"/>
        <v>7.2333333333333334</v>
      </c>
      <c r="O807" s="27">
        <v>6.9689917242064841</v>
      </c>
      <c r="P807" s="34">
        <f t="shared" si="132"/>
        <v>2.4250726927651911</v>
      </c>
    </row>
    <row r="808" spans="1:16" x14ac:dyDescent="0.25">
      <c r="G808" s="6">
        <f t="shared" si="138"/>
        <v>881</v>
      </c>
      <c r="H808" s="6">
        <v>30</v>
      </c>
      <c r="I808" s="6">
        <v>1070</v>
      </c>
      <c r="J808" s="29">
        <v>8.9999999999999993E-3</v>
      </c>
      <c r="K808" s="29">
        <v>5.6000000000000001E-2</v>
      </c>
      <c r="L808" s="15">
        <f t="shared" si="129"/>
        <v>0.6008010680907877</v>
      </c>
      <c r="M808" s="15">
        <f t="shared" si="137"/>
        <v>4.361370716510903</v>
      </c>
      <c r="N808" s="15">
        <f t="shared" si="130"/>
        <v>7.2592592592592586</v>
      </c>
      <c r="O808" s="27">
        <v>4.4954781386315741</v>
      </c>
      <c r="P808" s="34">
        <f t="shared" si="132"/>
        <v>0.97016837408945933</v>
      </c>
    </row>
    <row r="809" spans="1:16" x14ac:dyDescent="0.25">
      <c r="G809" s="6">
        <f t="shared" si="138"/>
        <v>882</v>
      </c>
      <c r="H809" s="6">
        <v>40</v>
      </c>
      <c r="I809" s="6">
        <v>1070</v>
      </c>
      <c r="J809" s="29">
        <v>6.5000000000000002E-2</v>
      </c>
      <c r="K809" s="29">
        <v>0.46100000000000002</v>
      </c>
      <c r="L809" s="15">
        <f t="shared" si="129"/>
        <v>4.3391188251001331</v>
      </c>
      <c r="M809" s="15">
        <f t="shared" si="137"/>
        <v>35.903426791277262</v>
      </c>
      <c r="N809" s="15">
        <f t="shared" si="130"/>
        <v>8.2743589743589752</v>
      </c>
      <c r="O809" s="27">
        <v>0.98725101183005115</v>
      </c>
      <c r="P809" s="34">
        <f t="shared" si="132"/>
        <v>36.367070138245452</v>
      </c>
    </row>
    <row r="810" spans="1:16" x14ac:dyDescent="0.25">
      <c r="G810" s="6">
        <f t="shared" si="138"/>
        <v>883</v>
      </c>
      <c r="H810" s="6">
        <v>60</v>
      </c>
      <c r="I810" s="6">
        <v>1070</v>
      </c>
      <c r="J810" s="21" t="s">
        <v>20</v>
      </c>
      <c r="K810" s="21">
        <v>3.5999999999999997E-2</v>
      </c>
      <c r="L810" s="15"/>
      <c r="M810" s="15">
        <f t="shared" si="137"/>
        <v>2.8037383177570092</v>
      </c>
      <c r="N810" s="15"/>
      <c r="O810" s="27">
        <v>0.92607246731715165</v>
      </c>
      <c r="P810" s="34">
        <f t="shared" si="132"/>
        <v>3.0275582275753092</v>
      </c>
    </row>
    <row r="811" spans="1:16" x14ac:dyDescent="0.25">
      <c r="G811" s="6">
        <f t="shared" si="138"/>
        <v>884</v>
      </c>
      <c r="H811" s="6">
        <v>68</v>
      </c>
      <c r="I811" s="6">
        <v>1070</v>
      </c>
      <c r="J811" s="21" t="s">
        <v>70</v>
      </c>
      <c r="K811" s="21"/>
      <c r="L811" s="15"/>
      <c r="M811" s="15">
        <f t="shared" si="137"/>
        <v>0</v>
      </c>
      <c r="N811" s="15"/>
      <c r="O811" s="27"/>
      <c r="P811" s="34"/>
    </row>
    <row r="812" spans="1:16" x14ac:dyDescent="0.25">
      <c r="G812" s="6">
        <f t="shared" si="138"/>
        <v>885</v>
      </c>
      <c r="H812" s="6">
        <v>80</v>
      </c>
      <c r="I812" s="6">
        <v>1070</v>
      </c>
      <c r="J812" s="29">
        <v>5.0000000000000001E-3</v>
      </c>
      <c r="K812" s="29">
        <v>5.1999999999999998E-2</v>
      </c>
      <c r="L812" s="15">
        <f t="shared" si="129"/>
        <v>0.33377837116154874</v>
      </c>
      <c r="M812" s="15">
        <f t="shared" si="137"/>
        <v>4.0498442367601246</v>
      </c>
      <c r="N812" s="15">
        <f t="shared" si="130"/>
        <v>12.133333333333333</v>
      </c>
      <c r="O812" s="27">
        <v>0.80555227933205309</v>
      </c>
      <c r="P812" s="34">
        <f t="shared" si="132"/>
        <v>5.027413292304467</v>
      </c>
    </row>
    <row r="813" spans="1:16" x14ac:dyDescent="0.25">
      <c r="G813" s="6">
        <f t="shared" si="138"/>
        <v>886</v>
      </c>
      <c r="H813" s="6">
        <v>100</v>
      </c>
      <c r="I813" s="6">
        <v>1070</v>
      </c>
      <c r="J813" s="29" t="s">
        <v>20</v>
      </c>
      <c r="K813" s="29">
        <v>5.2999999999999999E-2</v>
      </c>
      <c r="L813" s="15"/>
      <c r="M813" s="15">
        <f t="shared" si="137"/>
        <v>4.1277258566978192</v>
      </c>
      <c r="N813" s="15"/>
      <c r="O813" s="27">
        <v>1.2538043610278016</v>
      </c>
      <c r="P813" s="34">
        <f t="shared" si="132"/>
        <v>3.2921610300622426</v>
      </c>
    </row>
    <row r="814" spans="1:16" x14ac:dyDescent="0.25">
      <c r="G814" s="6">
        <f t="shared" si="138"/>
        <v>887</v>
      </c>
      <c r="H814" s="6">
        <v>100</v>
      </c>
      <c r="I814" s="6" t="s">
        <v>22</v>
      </c>
      <c r="J814" s="29" t="s">
        <v>20</v>
      </c>
      <c r="K814" s="29">
        <v>1.4E-2</v>
      </c>
      <c r="L814" s="15"/>
      <c r="M814" s="15"/>
      <c r="N814" s="15"/>
      <c r="O814" s="27"/>
      <c r="P814" s="34"/>
    </row>
    <row r="815" spans="1:16" x14ac:dyDescent="0.25">
      <c r="A815" s="6">
        <v>109</v>
      </c>
      <c r="B815" s="6" t="s">
        <v>37</v>
      </c>
      <c r="C815" s="9">
        <v>43662</v>
      </c>
      <c r="D815" s="6">
        <v>907</v>
      </c>
      <c r="E815" s="6">
        <v>40.010238999999999</v>
      </c>
      <c r="F815" s="6">
        <v>-70.832301000000001</v>
      </c>
      <c r="G815" s="6">
        <f t="shared" si="138"/>
        <v>888</v>
      </c>
      <c r="H815" s="6">
        <v>0</v>
      </c>
      <c r="I815" s="6">
        <v>1070</v>
      </c>
      <c r="J815" s="28">
        <v>1.9E-2</v>
      </c>
      <c r="K815" s="28">
        <v>0.129</v>
      </c>
      <c r="L815" s="15">
        <f t="shared" si="129"/>
        <v>1.2683578104138853</v>
      </c>
      <c r="M815" s="15">
        <f>1000*(K815-K$823)*1000/(12*I815)</f>
        <v>8.8006230529595015</v>
      </c>
      <c r="N815" s="15">
        <f t="shared" si="130"/>
        <v>6.9385964912280693</v>
      </c>
      <c r="O815" s="27"/>
      <c r="P815" s="34"/>
    </row>
    <row r="816" spans="1:16" x14ac:dyDescent="0.25">
      <c r="G816" s="6">
        <f t="shared" si="138"/>
        <v>889</v>
      </c>
      <c r="H816" s="6">
        <v>10</v>
      </c>
      <c r="I816" s="6">
        <v>1070</v>
      </c>
      <c r="J816" s="28">
        <v>3.5999999999999997E-2</v>
      </c>
      <c r="K816" s="28">
        <v>0.23499999999999999</v>
      </c>
      <c r="L816" s="15">
        <f t="shared" si="129"/>
        <v>2.4032042723631508</v>
      </c>
      <c r="M816" s="15">
        <f t="shared" ref="M816:M822" si="139">1000*(K816-K$823)*1000/(12*I816)</f>
        <v>17.056074766355138</v>
      </c>
      <c r="N816" s="15">
        <f t="shared" si="130"/>
        <v>7.0972222222222214</v>
      </c>
      <c r="O816" s="27"/>
      <c r="P816" s="34"/>
    </row>
    <row r="817" spans="1:19" x14ac:dyDescent="0.25">
      <c r="G817" s="6">
        <f t="shared" si="138"/>
        <v>890</v>
      </c>
      <c r="H817" s="6">
        <v>20</v>
      </c>
      <c r="I817" s="6">
        <v>1070</v>
      </c>
      <c r="J817" s="28">
        <v>6.8000000000000005E-2</v>
      </c>
      <c r="K817" s="28">
        <v>0.34699999999999998</v>
      </c>
      <c r="L817" s="15">
        <f t="shared" si="129"/>
        <v>4.539385847797063</v>
      </c>
      <c r="M817" s="15">
        <f t="shared" si="139"/>
        <v>25.778816199376944</v>
      </c>
      <c r="N817" s="15">
        <f t="shared" si="130"/>
        <v>5.6789215686274499</v>
      </c>
      <c r="O817" s="27"/>
      <c r="P817" s="34"/>
    </row>
    <row r="818" spans="1:19" x14ac:dyDescent="0.25">
      <c r="G818" s="6">
        <f t="shared" si="138"/>
        <v>891</v>
      </c>
      <c r="H818" s="6">
        <v>30</v>
      </c>
      <c r="I818" s="6">
        <v>1070</v>
      </c>
      <c r="J818" s="28">
        <v>4.7E-2</v>
      </c>
      <c r="K818" s="28">
        <v>0.28000000000000003</v>
      </c>
      <c r="L818" s="15">
        <f t="shared" si="129"/>
        <v>3.1375166889185579</v>
      </c>
      <c r="M818" s="15">
        <f t="shared" si="139"/>
        <v>20.560747663551403</v>
      </c>
      <c r="N818" s="15">
        <f t="shared" si="130"/>
        <v>6.5531914893617031</v>
      </c>
      <c r="O818" s="27"/>
      <c r="P818" s="34"/>
    </row>
    <row r="819" spans="1:19" x14ac:dyDescent="0.25">
      <c r="G819" s="6">
        <f t="shared" si="138"/>
        <v>892</v>
      </c>
      <c r="H819" s="6">
        <v>40</v>
      </c>
      <c r="I819" s="6">
        <v>1070</v>
      </c>
      <c r="J819" s="28">
        <v>8.0000000000000002E-3</v>
      </c>
      <c r="K819" s="28">
        <v>5.0999999999999997E-2</v>
      </c>
      <c r="L819" s="15">
        <f t="shared" si="129"/>
        <v>0.53404539385847793</v>
      </c>
      <c r="M819" s="15">
        <f t="shared" si="139"/>
        <v>2.7258566978193142</v>
      </c>
      <c r="N819" s="15">
        <f t="shared" si="130"/>
        <v>5.1041666666666661</v>
      </c>
      <c r="O819" s="27"/>
      <c r="P819" s="34"/>
    </row>
    <row r="820" spans="1:19" x14ac:dyDescent="0.25">
      <c r="G820" s="6">
        <f t="shared" si="138"/>
        <v>893</v>
      </c>
      <c r="H820" s="6">
        <v>60</v>
      </c>
      <c r="I820" s="6">
        <v>1070</v>
      </c>
      <c r="J820" s="28">
        <v>0.02</v>
      </c>
      <c r="K820" s="28">
        <v>0.11700000000000001</v>
      </c>
      <c r="L820" s="15">
        <f t="shared" si="129"/>
        <v>1.3351134846461949</v>
      </c>
      <c r="M820" s="15">
        <f t="shared" si="139"/>
        <v>7.8660436137071654</v>
      </c>
      <c r="N820" s="15">
        <f t="shared" si="130"/>
        <v>5.8916666666666666</v>
      </c>
      <c r="O820" s="27"/>
      <c r="P820" s="34"/>
    </row>
    <row r="821" spans="1:19" x14ac:dyDescent="0.25">
      <c r="G821" s="6">
        <f t="shared" si="138"/>
        <v>894</v>
      </c>
      <c r="H821" s="6">
        <v>80</v>
      </c>
      <c r="I821" s="6">
        <v>1070</v>
      </c>
      <c r="J821" s="28">
        <v>7.0000000000000001E-3</v>
      </c>
      <c r="K821" s="28">
        <v>4.9000000000000002E-2</v>
      </c>
      <c r="L821" s="15">
        <f t="shared" si="129"/>
        <v>0.46728971962616822</v>
      </c>
      <c r="M821" s="15">
        <f t="shared" si="139"/>
        <v>2.5700934579439254</v>
      </c>
      <c r="N821" s="15">
        <f t="shared" si="130"/>
        <v>5.5</v>
      </c>
      <c r="O821" s="27"/>
      <c r="P821" s="34"/>
    </row>
    <row r="822" spans="1:19" x14ac:dyDescent="0.25">
      <c r="G822" s="6">
        <f t="shared" si="138"/>
        <v>895</v>
      </c>
      <c r="H822" s="6">
        <v>100</v>
      </c>
      <c r="I822" s="6">
        <v>1070</v>
      </c>
      <c r="J822" s="28">
        <v>2.1000000000000001E-2</v>
      </c>
      <c r="K822" s="28">
        <v>5.8999999999999997E-2</v>
      </c>
      <c r="L822" s="15">
        <f t="shared" si="129"/>
        <v>1.4018691588785046</v>
      </c>
      <c r="M822" s="15">
        <f t="shared" si="139"/>
        <v>3.3489096573208723</v>
      </c>
      <c r="N822" s="15">
        <f t="shared" si="130"/>
        <v>2.3888888888888888</v>
      </c>
      <c r="O822" s="27"/>
      <c r="P822" s="34"/>
    </row>
    <row r="823" spans="1:19" x14ac:dyDescent="0.25">
      <c r="G823" s="6">
        <f t="shared" si="138"/>
        <v>896</v>
      </c>
      <c r="H823" s="6">
        <v>100</v>
      </c>
      <c r="I823" s="6" t="s">
        <v>22</v>
      </c>
      <c r="J823" s="28" t="s">
        <v>20</v>
      </c>
      <c r="K823" s="28">
        <v>1.6E-2</v>
      </c>
      <c r="L823" s="15"/>
      <c r="M823" s="15"/>
      <c r="N823" s="15"/>
      <c r="O823" s="27"/>
      <c r="P823" s="34"/>
    </row>
    <row r="824" spans="1:19" x14ac:dyDescent="0.25">
      <c r="A824" s="6">
        <v>110</v>
      </c>
      <c r="B824" s="6" t="s">
        <v>36</v>
      </c>
      <c r="C824" s="9">
        <v>43662</v>
      </c>
      <c r="D824" s="6">
        <v>1023</v>
      </c>
      <c r="E824" s="6">
        <v>40.075778</v>
      </c>
      <c r="F824" s="6">
        <v>-70.831688</v>
      </c>
      <c r="G824" s="6">
        <f t="shared" si="138"/>
        <v>897</v>
      </c>
      <c r="H824" s="6">
        <v>0</v>
      </c>
      <c r="I824" s="6">
        <v>1070</v>
      </c>
      <c r="J824" s="28">
        <v>1.7000000000000001E-2</v>
      </c>
      <c r="K824" s="28">
        <v>0.14299999999999999</v>
      </c>
      <c r="L824" s="15">
        <f t="shared" ref="L824:L886" si="140">1000*J824*1000/(14*I824)</f>
        <v>1.1348464619492658</v>
      </c>
      <c r="M824" s="15">
        <f>1000*(K824-K$835)*1000/(12*I824)</f>
        <v>10.124610591900309</v>
      </c>
      <c r="N824" s="15">
        <f t="shared" ref="N824:N886" si="141">M824/L824</f>
        <v>8.9215686274509771</v>
      </c>
      <c r="O824" s="27"/>
      <c r="P824" s="34"/>
      <c r="Q824" s="14">
        <v>100</v>
      </c>
      <c r="R824" s="15">
        <v>0.44171092055464567</v>
      </c>
      <c r="S824" s="15">
        <v>566.57576579168688</v>
      </c>
    </row>
    <row r="825" spans="1:19" x14ac:dyDescent="0.25">
      <c r="G825" s="6">
        <f t="shared" si="138"/>
        <v>898</v>
      </c>
      <c r="H825" s="6">
        <v>5</v>
      </c>
      <c r="I825" s="6">
        <v>1070</v>
      </c>
      <c r="J825" s="28">
        <v>1.9E-2</v>
      </c>
      <c r="K825" s="28">
        <v>0.113</v>
      </c>
      <c r="L825" s="15">
        <f t="shared" si="140"/>
        <v>1.2683578104138853</v>
      </c>
      <c r="M825" s="15">
        <f t="shared" ref="M825:M834" si="142">1000*(K825-K$835)*1000/(12*I825)</f>
        <v>7.7881619937694708</v>
      </c>
      <c r="N825" s="15">
        <f t="shared" si="141"/>
        <v>6.140350877192982</v>
      </c>
      <c r="O825" s="27"/>
      <c r="P825" s="34"/>
      <c r="Q825" s="14">
        <v>50</v>
      </c>
      <c r="R825" s="15">
        <v>0.55611021811783456</v>
      </c>
    </row>
    <row r="826" spans="1:19" x14ac:dyDescent="0.25">
      <c r="G826" s="6">
        <f t="shared" si="138"/>
        <v>899</v>
      </c>
      <c r="H826" s="6">
        <v>9</v>
      </c>
      <c r="I826" s="6">
        <v>1070</v>
      </c>
      <c r="J826" s="28">
        <v>2.3E-2</v>
      </c>
      <c r="K826" s="28">
        <v>0.16400000000000001</v>
      </c>
      <c r="L826" s="15">
        <f t="shared" si="140"/>
        <v>1.5353805073431241</v>
      </c>
      <c r="M826" s="15">
        <f t="shared" si="142"/>
        <v>11.7601246105919</v>
      </c>
      <c r="N826" s="15">
        <f t="shared" si="141"/>
        <v>7.6594202898550723</v>
      </c>
      <c r="O826" s="27"/>
      <c r="P826" s="34"/>
      <c r="Q826" s="14">
        <v>25</v>
      </c>
      <c r="R826" s="15">
        <v>0.8903028653556726</v>
      </c>
    </row>
    <row r="827" spans="1:19" x14ac:dyDescent="0.25">
      <c r="G827" s="6">
        <f t="shared" si="138"/>
        <v>900</v>
      </c>
      <c r="H827" s="6">
        <v>13</v>
      </c>
      <c r="I827" s="6">
        <v>1070</v>
      </c>
      <c r="J827" s="28">
        <v>4.1000000000000002E-2</v>
      </c>
      <c r="K827" s="28">
        <v>0.28399999999999997</v>
      </c>
      <c r="L827" s="15">
        <f t="shared" si="140"/>
        <v>2.7369826435246996</v>
      </c>
      <c r="M827" s="15">
        <f t="shared" si="142"/>
        <v>21.105919003115261</v>
      </c>
      <c r="N827" s="15">
        <f t="shared" si="141"/>
        <v>7.7113821138211369</v>
      </c>
      <c r="O827" s="27"/>
      <c r="P827" s="34"/>
      <c r="Q827" s="14">
        <v>15</v>
      </c>
      <c r="R827" s="15">
        <v>1.0943733469633925</v>
      </c>
    </row>
    <row r="828" spans="1:19" x14ac:dyDescent="0.25">
      <c r="G828" s="6">
        <f t="shared" si="138"/>
        <v>901</v>
      </c>
      <c r="H828" s="6">
        <v>20</v>
      </c>
      <c r="I828" s="6">
        <v>1070</v>
      </c>
      <c r="J828" s="28">
        <v>4.7E-2</v>
      </c>
      <c r="K828" s="28">
        <v>0.315</v>
      </c>
      <c r="L828" s="15">
        <f t="shared" si="140"/>
        <v>3.1375166889185579</v>
      </c>
      <c r="M828" s="15">
        <f t="shared" si="142"/>
        <v>23.5202492211838</v>
      </c>
      <c r="N828" s="15">
        <f t="shared" si="141"/>
        <v>7.4964539007092199</v>
      </c>
      <c r="O828" s="27"/>
      <c r="P828" s="34"/>
      <c r="Q828" s="14">
        <v>5</v>
      </c>
      <c r="R828" s="15">
        <v>0.77697475626355628</v>
      </c>
    </row>
    <row r="829" spans="1:19" x14ac:dyDescent="0.25">
      <c r="G829" s="6">
        <f t="shared" si="138"/>
        <v>902</v>
      </c>
      <c r="H829" s="6">
        <v>31</v>
      </c>
      <c r="I829" s="6">
        <v>1070</v>
      </c>
      <c r="J829" s="28">
        <v>5.0999999999999997E-2</v>
      </c>
      <c r="K829" s="28">
        <v>0.33200000000000002</v>
      </c>
      <c r="L829" s="15">
        <f t="shared" si="140"/>
        <v>3.404539385847797</v>
      </c>
      <c r="M829" s="15">
        <f t="shared" si="142"/>
        <v>24.844236760124609</v>
      </c>
      <c r="N829" s="15">
        <f t="shared" si="141"/>
        <v>7.2973856209150325</v>
      </c>
      <c r="O829" s="27"/>
      <c r="P829" s="34"/>
      <c r="Q829" s="14">
        <v>1</v>
      </c>
      <c r="R829" s="15">
        <v>0.25388982338099242</v>
      </c>
    </row>
    <row r="830" spans="1:19" x14ac:dyDescent="0.25">
      <c r="G830" s="6">
        <f t="shared" si="138"/>
        <v>903</v>
      </c>
      <c r="H830" s="6">
        <v>40</v>
      </c>
      <c r="I830" s="6">
        <v>1070</v>
      </c>
      <c r="J830" s="28">
        <v>5.5E-2</v>
      </c>
      <c r="K830" s="28">
        <v>0.35399999999999998</v>
      </c>
      <c r="L830" s="15">
        <f t="shared" si="140"/>
        <v>3.6715620827770361</v>
      </c>
      <c r="M830" s="15">
        <f t="shared" si="142"/>
        <v>26.557632398753888</v>
      </c>
      <c r="N830" s="15">
        <f t="shared" si="141"/>
        <v>7.2333333333333316</v>
      </c>
      <c r="O830" s="27"/>
      <c r="P830" s="34"/>
      <c r="Q830" s="14">
        <v>0.1</v>
      </c>
      <c r="R830" s="15">
        <v>0</v>
      </c>
    </row>
    <row r="831" spans="1:19" x14ac:dyDescent="0.25">
      <c r="G831" s="6">
        <f t="shared" si="138"/>
        <v>904</v>
      </c>
      <c r="H831" s="6">
        <v>47</v>
      </c>
      <c r="I831" s="6">
        <v>1070</v>
      </c>
      <c r="J831" s="28">
        <v>0.02</v>
      </c>
      <c r="K831" s="28">
        <v>7.0000000000000007E-2</v>
      </c>
      <c r="L831" s="15">
        <f t="shared" si="140"/>
        <v>1.3351134846461949</v>
      </c>
      <c r="M831" s="15">
        <f t="shared" si="142"/>
        <v>4.4392523364485985</v>
      </c>
      <c r="N831" s="15">
        <f t="shared" si="141"/>
        <v>3.3250000000000002</v>
      </c>
      <c r="O831" s="27"/>
      <c r="P831" s="34"/>
    </row>
    <row r="832" spans="1:19" x14ac:dyDescent="0.25">
      <c r="G832" s="6">
        <f t="shared" si="138"/>
        <v>905</v>
      </c>
      <c r="H832" s="6">
        <v>60</v>
      </c>
      <c r="I832" s="6">
        <v>1070</v>
      </c>
      <c r="J832" s="28">
        <v>8.9999999999999993E-3</v>
      </c>
      <c r="K832" s="28">
        <v>5.3999999999999999E-2</v>
      </c>
      <c r="L832" s="15">
        <f t="shared" si="140"/>
        <v>0.6008010680907877</v>
      </c>
      <c r="M832" s="15">
        <f t="shared" si="142"/>
        <v>3.1931464174454827</v>
      </c>
      <c r="N832" s="15">
        <f t="shared" si="141"/>
        <v>5.3148148148148149</v>
      </c>
      <c r="O832" s="27"/>
      <c r="P832" s="34"/>
    </row>
    <row r="833" spans="1:19" x14ac:dyDescent="0.25">
      <c r="G833" s="6">
        <f t="shared" si="138"/>
        <v>906</v>
      </c>
      <c r="H833" s="6">
        <v>80</v>
      </c>
      <c r="I833" s="6">
        <v>1070</v>
      </c>
      <c r="J833" s="28">
        <v>5.0000000000000001E-3</v>
      </c>
      <c r="K833" s="28">
        <v>5.7000000000000002E-2</v>
      </c>
      <c r="L833" s="15">
        <f t="shared" si="140"/>
        <v>0.33377837116154874</v>
      </c>
      <c r="M833" s="15">
        <f t="shared" si="142"/>
        <v>3.4267912772585674</v>
      </c>
      <c r="N833" s="15">
        <f t="shared" si="141"/>
        <v>10.266666666666667</v>
      </c>
      <c r="O833" s="27"/>
      <c r="P833" s="34"/>
    </row>
    <row r="834" spans="1:19" x14ac:dyDescent="0.25">
      <c r="G834" s="6">
        <f t="shared" si="138"/>
        <v>907</v>
      </c>
      <c r="H834" s="6">
        <v>100</v>
      </c>
      <c r="I834" s="6">
        <v>1070</v>
      </c>
      <c r="J834" s="28">
        <v>0.01</v>
      </c>
      <c r="K834" s="28">
        <v>7.1999999999999995E-2</v>
      </c>
      <c r="L834" s="15">
        <f t="shared" si="140"/>
        <v>0.66755674232309747</v>
      </c>
      <c r="M834" s="15">
        <f t="shared" si="142"/>
        <v>4.5950155763239877</v>
      </c>
      <c r="N834" s="15">
        <f t="shared" si="141"/>
        <v>6.8833333333333337</v>
      </c>
      <c r="O834" s="27"/>
      <c r="P834" s="34"/>
    </row>
    <row r="835" spans="1:19" x14ac:dyDescent="0.25">
      <c r="G835" s="6">
        <f t="shared" si="138"/>
        <v>908</v>
      </c>
      <c r="H835" s="6">
        <v>100</v>
      </c>
      <c r="I835" s="6" t="s">
        <v>22</v>
      </c>
      <c r="J835" s="28" t="s">
        <v>20</v>
      </c>
      <c r="K835" s="28">
        <v>1.2999999999999999E-2</v>
      </c>
      <c r="L835" s="15"/>
      <c r="M835" s="15"/>
      <c r="N835" s="15"/>
      <c r="O835" s="27"/>
      <c r="P835" s="34"/>
    </row>
    <row r="836" spans="1:19" x14ac:dyDescent="0.25">
      <c r="A836" s="6">
        <v>111</v>
      </c>
      <c r="B836" s="6" t="s">
        <v>35</v>
      </c>
      <c r="C836" s="9">
        <v>43662</v>
      </c>
      <c r="D836" s="6">
        <v>1130</v>
      </c>
      <c r="E836" s="6">
        <v>40.139550999999997</v>
      </c>
      <c r="F836" s="6">
        <v>-70.830414000000005</v>
      </c>
      <c r="G836" s="6">
        <f t="shared" si="138"/>
        <v>909</v>
      </c>
      <c r="H836" s="6">
        <v>0</v>
      </c>
      <c r="I836" s="6">
        <v>1070</v>
      </c>
      <c r="J836" s="28">
        <v>0.03</v>
      </c>
      <c r="K836" s="28">
        <v>0.13</v>
      </c>
      <c r="L836" s="15">
        <f t="shared" si="140"/>
        <v>2.0026702269692924</v>
      </c>
      <c r="M836" s="15">
        <f>1000*(K836-K$844)*1000/(12*I836)</f>
        <v>8.722741433021806</v>
      </c>
      <c r="N836" s="15">
        <f t="shared" si="141"/>
        <v>4.3555555555555552</v>
      </c>
      <c r="O836" s="27"/>
      <c r="P836" s="34"/>
    </row>
    <row r="837" spans="1:19" x14ac:dyDescent="0.25">
      <c r="G837" s="6">
        <f t="shared" si="138"/>
        <v>910</v>
      </c>
      <c r="H837" s="6">
        <v>10</v>
      </c>
      <c r="I837" s="6">
        <v>1070</v>
      </c>
      <c r="J837" s="28">
        <v>4.7E-2</v>
      </c>
      <c r="K837" s="28">
        <v>0.30399999999999999</v>
      </c>
      <c r="L837" s="15">
        <f t="shared" si="140"/>
        <v>3.1375166889185579</v>
      </c>
      <c r="M837" s="15">
        <f t="shared" ref="M837:M843" si="143">1000*(K837-K$844)*1000/(12*I837)</f>
        <v>22.274143302180686</v>
      </c>
      <c r="N837" s="15">
        <f t="shared" si="141"/>
        <v>7.0992907801418443</v>
      </c>
      <c r="O837" s="27"/>
      <c r="P837" s="34"/>
    </row>
    <row r="838" spans="1:19" x14ac:dyDescent="0.25">
      <c r="G838" s="6">
        <f t="shared" si="138"/>
        <v>911</v>
      </c>
      <c r="H838" s="6">
        <v>20</v>
      </c>
      <c r="I838" s="6">
        <v>1070</v>
      </c>
      <c r="J838" s="28">
        <v>7.0000000000000007E-2</v>
      </c>
      <c r="K838" s="28">
        <v>0.40699999999999997</v>
      </c>
      <c r="L838" s="15">
        <f t="shared" si="140"/>
        <v>4.6728971962616823</v>
      </c>
      <c r="M838" s="15">
        <f t="shared" si="143"/>
        <v>30.295950155763236</v>
      </c>
      <c r="N838" s="15">
        <f t="shared" si="141"/>
        <v>6.4833333333333325</v>
      </c>
      <c r="O838" s="27"/>
      <c r="P838" s="34"/>
    </row>
    <row r="839" spans="1:19" x14ac:dyDescent="0.25">
      <c r="G839" s="6">
        <f t="shared" si="138"/>
        <v>912</v>
      </c>
      <c r="H839" s="6">
        <v>30</v>
      </c>
      <c r="I839" s="6">
        <v>1070</v>
      </c>
      <c r="J839" s="28">
        <v>7.2999999999999995E-2</v>
      </c>
      <c r="K839" s="28">
        <v>0.41699999999999998</v>
      </c>
      <c r="L839" s="15">
        <f t="shared" si="140"/>
        <v>4.8731642189586113</v>
      </c>
      <c r="M839" s="15">
        <f t="shared" si="143"/>
        <v>31.074766355140181</v>
      </c>
      <c r="N839" s="15">
        <f t="shared" si="141"/>
        <v>6.3767123287671224</v>
      </c>
      <c r="O839" s="27"/>
      <c r="P839" s="34"/>
    </row>
    <row r="840" spans="1:19" x14ac:dyDescent="0.25">
      <c r="G840" s="6">
        <f t="shared" si="138"/>
        <v>913</v>
      </c>
      <c r="H840" s="6">
        <v>40</v>
      </c>
      <c r="I840" s="6">
        <v>1070</v>
      </c>
      <c r="J840" s="28">
        <v>4.2000000000000003E-2</v>
      </c>
      <c r="K840" s="28">
        <v>0.28399999999999997</v>
      </c>
      <c r="L840" s="15">
        <f t="shared" si="140"/>
        <v>2.8037383177570092</v>
      </c>
      <c r="M840" s="15">
        <f t="shared" si="143"/>
        <v>20.716510903426787</v>
      </c>
      <c r="N840" s="15">
        <f t="shared" si="141"/>
        <v>7.3888888888888875</v>
      </c>
      <c r="O840" s="27"/>
      <c r="P840" s="34"/>
    </row>
    <row r="841" spans="1:19" x14ac:dyDescent="0.25">
      <c r="G841" s="6">
        <f t="shared" si="138"/>
        <v>914</v>
      </c>
      <c r="H841" s="6">
        <v>60</v>
      </c>
      <c r="I841" s="6">
        <v>1070</v>
      </c>
      <c r="J841" s="28">
        <v>8.9999999999999993E-3</v>
      </c>
      <c r="K841" s="28">
        <v>6.3E-2</v>
      </c>
      <c r="L841" s="15">
        <f t="shared" si="140"/>
        <v>0.6008010680907877</v>
      </c>
      <c r="M841" s="15">
        <f t="shared" si="143"/>
        <v>3.5046728971962615</v>
      </c>
      <c r="N841" s="15">
        <f t="shared" si="141"/>
        <v>5.833333333333333</v>
      </c>
      <c r="O841" s="27"/>
      <c r="P841" s="34"/>
    </row>
    <row r="842" spans="1:19" x14ac:dyDescent="0.25">
      <c r="G842" s="6">
        <f t="shared" si="138"/>
        <v>915</v>
      </c>
      <c r="H842" s="6">
        <v>80</v>
      </c>
      <c r="I842" s="6">
        <v>1070</v>
      </c>
      <c r="J842" s="28">
        <v>7.0000000000000001E-3</v>
      </c>
      <c r="K842" s="28">
        <v>5.5E-2</v>
      </c>
      <c r="L842" s="15">
        <f t="shared" si="140"/>
        <v>0.46728971962616822</v>
      </c>
      <c r="M842" s="15">
        <f t="shared" si="143"/>
        <v>2.8816199376947047</v>
      </c>
      <c r="N842" s="15">
        <f t="shared" si="141"/>
        <v>6.1666666666666679</v>
      </c>
      <c r="O842" s="27"/>
      <c r="P842" s="34"/>
    </row>
    <row r="843" spans="1:19" x14ac:dyDescent="0.25">
      <c r="G843" s="6">
        <f t="shared" si="138"/>
        <v>916</v>
      </c>
      <c r="H843" s="6">
        <v>100</v>
      </c>
      <c r="I843" s="6">
        <v>1070</v>
      </c>
      <c r="J843" s="28">
        <v>6.0000000000000001E-3</v>
      </c>
      <c r="K843" s="28">
        <v>5.2999999999999999E-2</v>
      </c>
      <c r="L843" s="15">
        <f t="shared" si="140"/>
        <v>0.40053404539385845</v>
      </c>
      <c r="M843" s="15">
        <f t="shared" si="143"/>
        <v>2.7258566978193146</v>
      </c>
      <c r="N843" s="15">
        <f t="shared" si="141"/>
        <v>6.8055555555555562</v>
      </c>
      <c r="O843" s="27"/>
      <c r="P843" s="34"/>
    </row>
    <row r="844" spans="1:19" x14ac:dyDescent="0.25">
      <c r="G844" s="6">
        <f t="shared" si="138"/>
        <v>917</v>
      </c>
      <c r="H844" s="6">
        <v>100</v>
      </c>
      <c r="I844" s="6" t="s">
        <v>22</v>
      </c>
      <c r="J844" s="28" t="s">
        <v>20</v>
      </c>
      <c r="K844" s="28">
        <v>1.7999999999999999E-2</v>
      </c>
      <c r="L844" s="15"/>
      <c r="M844" s="15"/>
      <c r="N844" s="15"/>
      <c r="O844" s="27"/>
      <c r="P844" s="34"/>
    </row>
    <row r="845" spans="1:19" x14ac:dyDescent="0.25">
      <c r="A845" s="6">
        <v>113</v>
      </c>
      <c r="B845" s="6" t="s">
        <v>34</v>
      </c>
      <c r="C845" s="9">
        <v>43662</v>
      </c>
      <c r="D845" s="6">
        <v>1345</v>
      </c>
      <c r="E845" s="6">
        <v>40.203961</v>
      </c>
      <c r="F845" s="6">
        <v>-70.830014000000006</v>
      </c>
      <c r="G845" s="6">
        <f t="shared" si="138"/>
        <v>918</v>
      </c>
      <c r="H845" s="6">
        <v>0</v>
      </c>
      <c r="I845" s="6">
        <v>1070</v>
      </c>
      <c r="J845" s="28">
        <v>0.02</v>
      </c>
      <c r="K845" s="28">
        <v>0.129</v>
      </c>
      <c r="L845" s="15">
        <f t="shared" si="140"/>
        <v>1.3351134846461949</v>
      </c>
      <c r="M845" s="15">
        <f>1000*(K845-K$854)*1000/(12*I845)</f>
        <v>8.4890965732087231</v>
      </c>
      <c r="N845" s="15">
        <f t="shared" si="141"/>
        <v>6.3583333333333334</v>
      </c>
      <c r="O845" s="27"/>
      <c r="P845" s="34"/>
      <c r="Q845" s="14">
        <v>100</v>
      </c>
      <c r="R845" s="15">
        <v>0.60314086567421044</v>
      </c>
      <c r="S845" s="15">
        <v>588.10914723345672</v>
      </c>
    </row>
    <row r="846" spans="1:19" x14ac:dyDescent="0.25">
      <c r="G846" s="6">
        <f t="shared" si="138"/>
        <v>919</v>
      </c>
      <c r="H846" s="6">
        <v>6</v>
      </c>
      <c r="I846" s="6">
        <v>1070</v>
      </c>
      <c r="J846" s="28">
        <v>2.5999999999999999E-2</v>
      </c>
      <c r="K846" s="28">
        <v>0.18099999999999999</v>
      </c>
      <c r="L846" s="15">
        <f t="shared" si="140"/>
        <v>1.7356475300400533</v>
      </c>
      <c r="M846" s="15">
        <f t="shared" ref="M846:M853" si="144">1000*(K846-K$854)*1000/(12*I846)</f>
        <v>12.538940809968848</v>
      </c>
      <c r="N846" s="15">
        <f t="shared" si="141"/>
        <v>7.2243589743589745</v>
      </c>
      <c r="O846" s="27"/>
      <c r="P846" s="34"/>
      <c r="Q846" s="14">
        <v>50</v>
      </c>
      <c r="R846" s="15">
        <v>0.63693313828414078</v>
      </c>
    </row>
    <row r="847" spans="1:19" x14ac:dyDescent="0.25">
      <c r="G847" s="6">
        <f t="shared" si="138"/>
        <v>920</v>
      </c>
      <c r="H847" s="6">
        <v>13</v>
      </c>
      <c r="I847" s="6">
        <v>1070</v>
      </c>
      <c r="J847" s="28">
        <v>4.7E-2</v>
      </c>
      <c r="K847" s="28">
        <v>0.314</v>
      </c>
      <c r="L847" s="15">
        <f t="shared" si="140"/>
        <v>3.1375166889185579</v>
      </c>
      <c r="M847" s="15">
        <f t="shared" si="144"/>
        <v>22.897196261682243</v>
      </c>
      <c r="N847" s="15">
        <f t="shared" si="141"/>
        <v>7.2978723404255321</v>
      </c>
      <c r="O847" s="27"/>
      <c r="P847" s="34"/>
      <c r="Q847" s="14">
        <v>25</v>
      </c>
      <c r="R847" s="15">
        <v>0.69596420273642545</v>
      </c>
    </row>
    <row r="848" spans="1:19" x14ac:dyDescent="0.25">
      <c r="G848" s="6">
        <f t="shared" si="138"/>
        <v>921</v>
      </c>
      <c r="H848" s="6">
        <v>18</v>
      </c>
      <c r="I848" s="6">
        <v>1070</v>
      </c>
      <c r="J848" s="28">
        <v>4.5999999999999999E-2</v>
      </c>
      <c r="K848" s="28">
        <v>0.29499999999999998</v>
      </c>
      <c r="L848" s="15">
        <f t="shared" si="140"/>
        <v>3.0707610146862483</v>
      </c>
      <c r="M848" s="15">
        <f t="shared" si="144"/>
        <v>21.417445482866039</v>
      </c>
      <c r="N848" s="15">
        <f t="shared" si="141"/>
        <v>6.9746376811594191</v>
      </c>
      <c r="O848" s="27"/>
      <c r="P848" s="34"/>
      <c r="Q848" s="14">
        <v>15</v>
      </c>
      <c r="R848" s="15">
        <v>0.67903794854143362</v>
      </c>
    </row>
    <row r="849" spans="1:18" x14ac:dyDescent="0.25">
      <c r="G849" s="6">
        <f t="shared" si="138"/>
        <v>922</v>
      </c>
      <c r="H849" s="6">
        <v>28</v>
      </c>
      <c r="I849" s="6">
        <v>1070</v>
      </c>
      <c r="J849" s="28">
        <v>3.6999999999999998E-2</v>
      </c>
      <c r="K849" s="28">
        <v>0.222</v>
      </c>
      <c r="L849" s="15">
        <f t="shared" si="140"/>
        <v>2.4699599465954605</v>
      </c>
      <c r="M849" s="15">
        <f t="shared" si="144"/>
        <v>15.732087227414331</v>
      </c>
      <c r="N849" s="15">
        <f t="shared" si="141"/>
        <v>6.3693693693693696</v>
      </c>
      <c r="O849" s="27"/>
      <c r="P849" s="34"/>
      <c r="Q849" s="14">
        <v>5</v>
      </c>
      <c r="R849" s="15">
        <v>0.40376043369761638</v>
      </c>
    </row>
    <row r="850" spans="1:18" x14ac:dyDescent="0.25">
      <c r="G850" s="6">
        <f t="shared" si="138"/>
        <v>923</v>
      </c>
      <c r="H850" s="6">
        <v>43</v>
      </c>
      <c r="I850" s="6">
        <v>1070</v>
      </c>
      <c r="J850" s="28">
        <v>8.9999999999999993E-3</v>
      </c>
      <c r="K850" s="28">
        <v>6.4000000000000001E-2</v>
      </c>
      <c r="L850" s="15">
        <f t="shared" si="140"/>
        <v>0.6008010680907877</v>
      </c>
      <c r="M850" s="15">
        <f t="shared" si="144"/>
        <v>3.4267912772585669</v>
      </c>
      <c r="N850" s="15">
        <f t="shared" si="141"/>
        <v>5.7037037037037033</v>
      </c>
      <c r="O850" s="27"/>
      <c r="P850" s="34"/>
      <c r="Q850" s="14">
        <v>1</v>
      </c>
      <c r="R850" s="15">
        <v>1.6926254194991826E-2</v>
      </c>
    </row>
    <row r="851" spans="1:18" x14ac:dyDescent="0.25">
      <c r="G851" s="6">
        <f t="shared" si="138"/>
        <v>924</v>
      </c>
      <c r="H851" s="6">
        <v>64</v>
      </c>
      <c r="I851" s="6">
        <v>1070</v>
      </c>
      <c r="J851" s="28" t="s">
        <v>20</v>
      </c>
      <c r="K851" s="28">
        <v>4.4999999999999998E-2</v>
      </c>
      <c r="L851" s="15"/>
      <c r="M851" s="15">
        <f t="shared" si="144"/>
        <v>1.9470404984423673</v>
      </c>
      <c r="N851" s="15"/>
      <c r="O851" s="27"/>
      <c r="P851" s="34"/>
      <c r="Q851" s="14">
        <v>0.1</v>
      </c>
      <c r="R851" s="15">
        <v>0</v>
      </c>
    </row>
    <row r="852" spans="1:18" x14ac:dyDescent="0.25">
      <c r="G852" s="6">
        <f t="shared" si="138"/>
        <v>925</v>
      </c>
      <c r="H852" s="6">
        <v>80</v>
      </c>
      <c r="I852" s="6">
        <v>1070</v>
      </c>
      <c r="J852" s="28">
        <v>7.0000000000000001E-3</v>
      </c>
      <c r="K852" s="28">
        <v>4.4999999999999998E-2</v>
      </c>
      <c r="L852" s="15">
        <f t="shared" si="140"/>
        <v>0.46728971962616822</v>
      </c>
      <c r="M852" s="15">
        <f t="shared" si="144"/>
        <v>1.9470404984423673</v>
      </c>
      <c r="N852" s="15">
        <f t="shared" si="141"/>
        <v>4.1666666666666661</v>
      </c>
      <c r="O852" s="27"/>
      <c r="P852" s="34"/>
    </row>
    <row r="853" spans="1:18" x14ac:dyDescent="0.25">
      <c r="G853" s="6">
        <f t="shared" si="138"/>
        <v>926</v>
      </c>
      <c r="H853" s="6">
        <v>100</v>
      </c>
      <c r="I853" s="6">
        <v>1070</v>
      </c>
      <c r="J853" s="28">
        <v>6.0000000000000001E-3</v>
      </c>
      <c r="K853" s="28">
        <v>4.3999999999999997E-2</v>
      </c>
      <c r="L853" s="15">
        <f t="shared" si="140"/>
        <v>0.40053404539385845</v>
      </c>
      <c r="M853" s="15">
        <f t="shared" si="144"/>
        <v>1.8691588785046727</v>
      </c>
      <c r="N853" s="15">
        <f t="shared" si="141"/>
        <v>4.6666666666666661</v>
      </c>
      <c r="O853" s="27"/>
      <c r="P853" s="34"/>
    </row>
    <row r="854" spans="1:18" x14ac:dyDescent="0.25">
      <c r="G854" s="6">
        <f t="shared" si="138"/>
        <v>927</v>
      </c>
      <c r="H854" s="6">
        <v>100</v>
      </c>
      <c r="I854" s="6" t="s">
        <v>22</v>
      </c>
      <c r="J854" s="28" t="s">
        <v>20</v>
      </c>
      <c r="K854" s="28">
        <v>0.02</v>
      </c>
      <c r="L854" s="15"/>
      <c r="M854" s="15"/>
      <c r="N854" s="15"/>
      <c r="O854" s="27"/>
      <c r="P854" s="34"/>
    </row>
    <row r="855" spans="1:18" x14ac:dyDescent="0.25">
      <c r="A855" s="6">
        <v>114</v>
      </c>
      <c r="B855" s="6" t="s">
        <v>38</v>
      </c>
      <c r="C855" s="9">
        <v>43662</v>
      </c>
      <c r="D855" s="6">
        <v>1704</v>
      </c>
      <c r="E855" s="6">
        <v>39.944766999999999</v>
      </c>
      <c r="F855" s="6">
        <v>-70.830529999999996</v>
      </c>
      <c r="G855" s="6">
        <f t="shared" si="138"/>
        <v>928</v>
      </c>
      <c r="H855" s="6">
        <v>0</v>
      </c>
      <c r="I855" s="6">
        <v>1070</v>
      </c>
      <c r="J855" s="28">
        <v>1.4E-2</v>
      </c>
      <c r="K855" s="28">
        <v>0.109</v>
      </c>
      <c r="L855" s="15">
        <f t="shared" si="140"/>
        <v>0.93457943925233644</v>
      </c>
      <c r="M855" s="15">
        <f>1000*(K855-K$863)*1000/(12*I855)</f>
        <v>6.3862928348909653</v>
      </c>
      <c r="N855" s="15">
        <f t="shared" si="141"/>
        <v>6.833333333333333</v>
      </c>
      <c r="O855" s="27"/>
      <c r="P855" s="34"/>
    </row>
    <row r="856" spans="1:18" x14ac:dyDescent="0.25">
      <c r="G856" s="6">
        <f t="shared" si="138"/>
        <v>929</v>
      </c>
      <c r="H856" s="6">
        <v>10</v>
      </c>
      <c r="I856" s="6">
        <v>1070</v>
      </c>
      <c r="J856" s="28">
        <v>2.8000000000000001E-2</v>
      </c>
      <c r="K856" s="28">
        <v>0.17799999999999999</v>
      </c>
      <c r="L856" s="15">
        <f t="shared" si="140"/>
        <v>1.8691588785046729</v>
      </c>
      <c r="M856" s="15">
        <f t="shared" ref="M856:M862" si="145">1000*(K856-K$863)*1000/(12*I856)</f>
        <v>11.7601246105919</v>
      </c>
      <c r="N856" s="15">
        <f t="shared" si="141"/>
        <v>6.291666666666667</v>
      </c>
      <c r="O856" s="27"/>
      <c r="P856" s="34"/>
    </row>
    <row r="857" spans="1:18" x14ac:dyDescent="0.25">
      <c r="G857" s="6">
        <f t="shared" si="138"/>
        <v>930</v>
      </c>
      <c r="H857" s="6">
        <v>20</v>
      </c>
      <c r="I857" s="6">
        <v>1070</v>
      </c>
      <c r="J857" s="28">
        <v>4.2000000000000003E-2</v>
      </c>
      <c r="K857" s="28">
        <v>0.23899999999999999</v>
      </c>
      <c r="L857" s="15">
        <f t="shared" si="140"/>
        <v>2.8037383177570092</v>
      </c>
      <c r="M857" s="15">
        <f t="shared" si="145"/>
        <v>16.510903426791277</v>
      </c>
      <c r="N857" s="15">
        <f t="shared" si="141"/>
        <v>5.8888888888888893</v>
      </c>
      <c r="O857" s="27"/>
      <c r="P857" s="34"/>
    </row>
    <row r="858" spans="1:18" x14ac:dyDescent="0.25">
      <c r="G858" s="6">
        <f t="shared" si="138"/>
        <v>931</v>
      </c>
      <c r="H858" s="6">
        <v>30</v>
      </c>
      <c r="I858" s="6">
        <v>1070</v>
      </c>
      <c r="J858" s="28">
        <v>1.4999999999999999E-2</v>
      </c>
      <c r="K858" s="28">
        <v>0.10199999999999999</v>
      </c>
      <c r="L858" s="15">
        <f t="shared" si="140"/>
        <v>1.0013351134846462</v>
      </c>
      <c r="M858" s="15">
        <f t="shared" si="145"/>
        <v>5.8411214953271031</v>
      </c>
      <c r="N858" s="15">
        <f t="shared" si="141"/>
        <v>5.8333333333333339</v>
      </c>
      <c r="O858" s="27"/>
      <c r="P858" s="34"/>
    </row>
    <row r="859" spans="1:18" x14ac:dyDescent="0.25">
      <c r="G859" s="6">
        <f t="shared" si="138"/>
        <v>932</v>
      </c>
      <c r="H859" s="6">
        <v>40</v>
      </c>
      <c r="I859" s="6">
        <v>1070</v>
      </c>
      <c r="J859" s="28">
        <v>1.0999999999999999E-2</v>
      </c>
      <c r="K859" s="28">
        <v>7.0999999999999994E-2</v>
      </c>
      <c r="L859" s="15">
        <f t="shared" si="140"/>
        <v>0.73431241655540724</v>
      </c>
      <c r="M859" s="15">
        <f t="shared" si="145"/>
        <v>3.4267912772585669</v>
      </c>
      <c r="N859" s="15">
        <f t="shared" si="141"/>
        <v>4.6666666666666661</v>
      </c>
      <c r="O859" s="27"/>
      <c r="P859" s="34"/>
    </row>
    <row r="860" spans="1:18" x14ac:dyDescent="0.25">
      <c r="G860" s="6">
        <f t="shared" si="138"/>
        <v>933</v>
      </c>
      <c r="H860" s="6">
        <v>56</v>
      </c>
      <c r="I860" s="6">
        <v>1070</v>
      </c>
      <c r="J860" s="28">
        <v>8.0000000000000002E-3</v>
      </c>
      <c r="K860" s="28">
        <v>0.06</v>
      </c>
      <c r="L860" s="15">
        <f t="shared" si="140"/>
        <v>0.53404539385847793</v>
      </c>
      <c r="M860" s="15">
        <f t="shared" si="145"/>
        <v>2.5700934579439254</v>
      </c>
      <c r="N860" s="15">
        <f t="shared" si="141"/>
        <v>4.8125000000000009</v>
      </c>
      <c r="O860" s="27"/>
      <c r="P860" s="34"/>
    </row>
    <row r="861" spans="1:18" x14ac:dyDescent="0.25">
      <c r="G861" s="6">
        <f t="shared" si="138"/>
        <v>934</v>
      </c>
      <c r="H861" s="6">
        <v>80</v>
      </c>
      <c r="I861" s="6">
        <v>1070</v>
      </c>
      <c r="J861" s="28" t="s">
        <v>20</v>
      </c>
      <c r="K861" s="28">
        <v>3.6999999999999998E-2</v>
      </c>
      <c r="L861" s="15"/>
      <c r="M861" s="15">
        <f t="shared" si="145"/>
        <v>0.7788161993769469</v>
      </c>
      <c r="N861" s="15"/>
      <c r="O861" s="27"/>
      <c r="P861" s="34"/>
    </row>
    <row r="862" spans="1:18" x14ac:dyDescent="0.25">
      <c r="G862" s="21">
        <f t="shared" si="138"/>
        <v>935</v>
      </c>
      <c r="H862" s="21">
        <v>100</v>
      </c>
      <c r="I862" s="21">
        <v>1070</v>
      </c>
      <c r="J862" s="29">
        <v>7.0000000000000001E-3</v>
      </c>
      <c r="K862" s="29">
        <v>4.2999999999999997E-2</v>
      </c>
      <c r="L862" s="15"/>
      <c r="M862" s="15">
        <f t="shared" si="145"/>
        <v>1.246105919003115</v>
      </c>
      <c r="N862" s="15"/>
      <c r="O862" s="27"/>
      <c r="P862" s="34"/>
    </row>
    <row r="863" spans="1:18" x14ac:dyDescent="0.25">
      <c r="G863" s="21">
        <f t="shared" si="138"/>
        <v>936</v>
      </c>
      <c r="H863" s="21">
        <v>100</v>
      </c>
      <c r="I863" s="21" t="s">
        <v>22</v>
      </c>
      <c r="J863" s="29" t="s">
        <v>20</v>
      </c>
      <c r="K863" s="29">
        <v>2.7E-2</v>
      </c>
      <c r="N863" s="15"/>
      <c r="O863" s="27"/>
      <c r="P863" s="34"/>
    </row>
    <row r="864" spans="1:18" x14ac:dyDescent="0.25">
      <c r="A864" s="6">
        <v>116</v>
      </c>
      <c r="B864" s="6" t="s">
        <v>56</v>
      </c>
      <c r="C864" s="9">
        <v>43662</v>
      </c>
      <c r="D864" s="6">
        <v>1925</v>
      </c>
      <c r="E864" s="6">
        <v>39.944468999999998</v>
      </c>
      <c r="F864" s="6">
        <v>-70.775070999999997</v>
      </c>
      <c r="G864" s="6">
        <f t="shared" si="138"/>
        <v>937</v>
      </c>
      <c r="H864" s="6">
        <v>0</v>
      </c>
      <c r="I864" s="6">
        <v>1000</v>
      </c>
      <c r="J864" s="28">
        <v>1.4999999999999999E-2</v>
      </c>
      <c r="K864" s="28">
        <v>0.11</v>
      </c>
      <c r="L864" s="15">
        <f t="shared" si="140"/>
        <v>1.0714285714285714</v>
      </c>
      <c r="M864" s="15">
        <f>1000*(K864-K$872)*1000/(12*I864)</f>
        <v>7.75</v>
      </c>
      <c r="N864" s="15">
        <f t="shared" si="141"/>
        <v>7.2333333333333334</v>
      </c>
      <c r="O864" s="27"/>
      <c r="P864" s="34"/>
    </row>
    <row r="865" spans="1:16" x14ac:dyDescent="0.25">
      <c r="G865" s="6">
        <f t="shared" si="138"/>
        <v>938</v>
      </c>
      <c r="H865" s="6">
        <v>10</v>
      </c>
      <c r="I865" s="6">
        <v>1000</v>
      </c>
      <c r="J865" s="28">
        <v>0.03</v>
      </c>
      <c r="K865" s="28">
        <v>0.187</v>
      </c>
      <c r="L865" s="15">
        <f t="shared" si="140"/>
        <v>2.1428571428571428</v>
      </c>
      <c r="M865" s="15">
        <f t="shared" ref="M865:M871" si="146">1000*(K865-K$872)*1000/(12*I865)</f>
        <v>14.166666666666664</v>
      </c>
      <c r="N865" s="15">
        <f t="shared" si="141"/>
        <v>6.6111111111111098</v>
      </c>
      <c r="O865" s="27"/>
      <c r="P865" s="34"/>
    </row>
    <row r="866" spans="1:16" x14ac:dyDescent="0.25">
      <c r="G866" s="6">
        <f t="shared" si="138"/>
        <v>939</v>
      </c>
      <c r="H866" s="6">
        <v>24</v>
      </c>
      <c r="I866" s="6">
        <v>1000</v>
      </c>
      <c r="J866" s="28">
        <v>0.03</v>
      </c>
      <c r="K866" s="28">
        <v>0.187</v>
      </c>
      <c r="L866" s="15">
        <f t="shared" si="140"/>
        <v>2.1428571428571428</v>
      </c>
      <c r="M866" s="15">
        <f t="shared" si="146"/>
        <v>14.166666666666664</v>
      </c>
      <c r="N866" s="15">
        <f t="shared" si="141"/>
        <v>6.6111111111111098</v>
      </c>
      <c r="O866" s="27"/>
      <c r="P866" s="34"/>
    </row>
    <row r="867" spans="1:16" x14ac:dyDescent="0.25">
      <c r="G867" s="6">
        <f t="shared" si="138"/>
        <v>940</v>
      </c>
      <c r="H867" s="6">
        <v>30</v>
      </c>
      <c r="I867" s="6">
        <v>1000</v>
      </c>
      <c r="J867" s="28">
        <v>2.1999999999999999E-2</v>
      </c>
      <c r="K867" s="28">
        <v>0.13500000000000001</v>
      </c>
      <c r="L867" s="15">
        <f t="shared" si="140"/>
        <v>1.5714285714285714</v>
      </c>
      <c r="M867" s="15">
        <f t="shared" si="146"/>
        <v>9.8333333333333339</v>
      </c>
      <c r="N867" s="15">
        <f t="shared" si="141"/>
        <v>6.2575757575757578</v>
      </c>
      <c r="O867" s="27"/>
      <c r="P867" s="34"/>
    </row>
    <row r="868" spans="1:16" x14ac:dyDescent="0.25">
      <c r="G868" s="6">
        <f t="shared" si="138"/>
        <v>941</v>
      </c>
      <c r="H868" s="6">
        <v>35</v>
      </c>
      <c r="I868" s="6">
        <v>1000</v>
      </c>
      <c r="J868" s="28">
        <v>2.5000000000000001E-2</v>
      </c>
      <c r="K868" s="28">
        <v>0.14099999999999999</v>
      </c>
      <c r="L868" s="15">
        <f t="shared" si="140"/>
        <v>1.7857142857142858</v>
      </c>
      <c r="M868" s="15">
        <f t="shared" si="146"/>
        <v>10.333333333333332</v>
      </c>
      <c r="N868" s="15">
        <f t="shared" si="141"/>
        <v>5.7866666666666653</v>
      </c>
      <c r="O868" s="27"/>
      <c r="P868" s="34"/>
    </row>
    <row r="869" spans="1:16" x14ac:dyDescent="0.25">
      <c r="G869" s="6">
        <f t="shared" si="138"/>
        <v>942</v>
      </c>
      <c r="H869" s="6">
        <v>60</v>
      </c>
      <c r="I869" s="6">
        <v>1000</v>
      </c>
      <c r="J869" s="28">
        <v>6.0000000000000001E-3</v>
      </c>
      <c r="K869" s="28">
        <v>4.2000000000000003E-2</v>
      </c>
      <c r="L869" s="15">
        <f t="shared" si="140"/>
        <v>0.42857142857142855</v>
      </c>
      <c r="M869" s="15">
        <f t="shared" si="146"/>
        <v>2.0833333333333335</v>
      </c>
      <c r="N869" s="15">
        <f t="shared" si="141"/>
        <v>4.8611111111111116</v>
      </c>
      <c r="O869" s="27"/>
      <c r="P869" s="34"/>
    </row>
    <row r="870" spans="1:16" x14ac:dyDescent="0.25">
      <c r="G870" s="6">
        <f t="shared" si="138"/>
        <v>943</v>
      </c>
      <c r="H870" s="6">
        <v>80</v>
      </c>
      <c r="I870" s="6">
        <v>1000</v>
      </c>
      <c r="J870" s="28" t="s">
        <v>20</v>
      </c>
      <c r="K870" s="28">
        <v>3.5000000000000003E-2</v>
      </c>
      <c r="L870" s="15"/>
      <c r="M870" s="15">
        <f t="shared" si="146"/>
        <v>1.5000000000000002</v>
      </c>
      <c r="N870" s="15"/>
      <c r="O870" s="27"/>
      <c r="P870" s="34"/>
    </row>
    <row r="871" spans="1:16" x14ac:dyDescent="0.25">
      <c r="G871" s="6">
        <f t="shared" ref="G871:G934" si="147">G870+1</f>
        <v>944</v>
      </c>
      <c r="H871" s="6">
        <v>100</v>
      </c>
      <c r="I871" s="6">
        <v>1000</v>
      </c>
      <c r="J871" s="28">
        <v>3.5000000000000003E-2</v>
      </c>
      <c r="K871" s="28">
        <v>0.21299999999999999</v>
      </c>
      <c r="L871" s="15">
        <f t="shared" si="140"/>
        <v>2.5</v>
      </c>
      <c r="M871" s="15">
        <f t="shared" si="146"/>
        <v>16.333333333333332</v>
      </c>
      <c r="N871" s="15">
        <f t="shared" si="141"/>
        <v>6.5333333333333332</v>
      </c>
      <c r="O871" s="27"/>
      <c r="P871" s="34"/>
    </row>
    <row r="872" spans="1:16" x14ac:dyDescent="0.25">
      <c r="G872" s="6">
        <f t="shared" si="147"/>
        <v>945</v>
      </c>
      <c r="H872" s="6">
        <v>100</v>
      </c>
      <c r="I872" s="6" t="s">
        <v>22</v>
      </c>
      <c r="J872" s="28" t="s">
        <v>20</v>
      </c>
      <c r="K872" s="28">
        <v>1.7000000000000001E-2</v>
      </c>
      <c r="L872" s="15"/>
      <c r="M872" s="15"/>
      <c r="N872" s="15"/>
      <c r="O872" s="27"/>
      <c r="P872" s="34"/>
    </row>
    <row r="873" spans="1:16" x14ac:dyDescent="0.25">
      <c r="A873" s="6">
        <v>117</v>
      </c>
      <c r="B873" s="6" t="s">
        <v>57</v>
      </c>
      <c r="C873" s="9">
        <v>43662</v>
      </c>
      <c r="D873" s="6">
        <v>2027</v>
      </c>
      <c r="E873" s="6">
        <v>39.944671</v>
      </c>
      <c r="F873" s="6">
        <v>-70.720844</v>
      </c>
      <c r="G873" s="6">
        <f t="shared" si="147"/>
        <v>946</v>
      </c>
      <c r="H873" s="6">
        <v>0</v>
      </c>
      <c r="I873" s="6">
        <v>1070</v>
      </c>
      <c r="J873" s="28">
        <v>1.2999999999999999E-2</v>
      </c>
      <c r="K873" s="28">
        <v>8.8999999999999996E-2</v>
      </c>
      <c r="L873" s="15">
        <f t="shared" si="140"/>
        <v>0.86782376502002667</v>
      </c>
      <c r="M873" s="15">
        <f>1000*(K873-K$881)*1000/(12*I873)</f>
        <v>5.7632398753894085</v>
      </c>
      <c r="N873" s="15">
        <f t="shared" si="141"/>
        <v>6.6410256410256414</v>
      </c>
      <c r="O873" s="27"/>
      <c r="P873" s="34"/>
    </row>
    <row r="874" spans="1:16" x14ac:dyDescent="0.25">
      <c r="G874" s="6">
        <f t="shared" si="147"/>
        <v>947</v>
      </c>
      <c r="H874" s="6">
        <v>10</v>
      </c>
      <c r="I874" s="6">
        <v>1070</v>
      </c>
      <c r="J874" s="28">
        <v>8.0000000000000002E-3</v>
      </c>
      <c r="K874" s="28">
        <v>5.8000000000000003E-2</v>
      </c>
      <c r="L874" s="15">
        <f t="shared" si="140"/>
        <v>0.53404539385847793</v>
      </c>
      <c r="M874" s="15">
        <f t="shared" ref="M874:M880" si="148">1000*(K874-K$881)*1000/(12*I874)</f>
        <v>3.3489096573208723</v>
      </c>
      <c r="N874" s="15">
        <f t="shared" si="141"/>
        <v>6.2708333333333339</v>
      </c>
      <c r="O874" s="27"/>
      <c r="P874" s="34"/>
    </row>
    <row r="875" spans="1:16" x14ac:dyDescent="0.25">
      <c r="G875" s="6">
        <f t="shared" si="147"/>
        <v>948</v>
      </c>
      <c r="H875" s="6">
        <v>20</v>
      </c>
      <c r="I875" s="6">
        <v>1070</v>
      </c>
      <c r="J875" s="28">
        <v>1.7999999999999999E-2</v>
      </c>
      <c r="K875" s="28">
        <v>0.105</v>
      </c>
      <c r="L875" s="15">
        <f t="shared" si="140"/>
        <v>1.2016021361815754</v>
      </c>
      <c r="M875" s="15">
        <f t="shared" si="148"/>
        <v>7.009345794392523</v>
      </c>
      <c r="N875" s="15">
        <f t="shared" si="141"/>
        <v>5.833333333333333</v>
      </c>
      <c r="O875" s="27"/>
      <c r="P875" s="34"/>
    </row>
    <row r="876" spans="1:16" x14ac:dyDescent="0.25">
      <c r="G876" s="6">
        <f t="shared" si="147"/>
        <v>949</v>
      </c>
      <c r="H876" s="6">
        <v>30</v>
      </c>
      <c r="I876" s="6">
        <v>1070</v>
      </c>
      <c r="J876" s="28">
        <v>1.2E-2</v>
      </c>
      <c r="K876" s="28">
        <v>8.1000000000000003E-2</v>
      </c>
      <c r="L876" s="15">
        <f t="shared" si="140"/>
        <v>0.8010680907877169</v>
      </c>
      <c r="M876" s="15">
        <f t="shared" si="148"/>
        <v>5.1401869158878508</v>
      </c>
      <c r="N876" s="15">
        <f t="shared" si="141"/>
        <v>6.4166666666666679</v>
      </c>
      <c r="O876" s="27"/>
      <c r="P876" s="34"/>
    </row>
    <row r="877" spans="1:16" x14ac:dyDescent="0.25">
      <c r="G877" s="6">
        <f t="shared" si="147"/>
        <v>950</v>
      </c>
      <c r="H877" s="6">
        <v>40</v>
      </c>
      <c r="I877" s="6">
        <v>1070</v>
      </c>
      <c r="J877" s="28">
        <v>0.02</v>
      </c>
      <c r="K877" s="28">
        <v>0.161</v>
      </c>
      <c r="L877" s="15">
        <f t="shared" si="140"/>
        <v>1.3351134846461949</v>
      </c>
      <c r="M877" s="15">
        <f t="shared" si="148"/>
        <v>11.37071651090343</v>
      </c>
      <c r="N877" s="15">
        <f t="shared" si="141"/>
        <v>8.5166666666666693</v>
      </c>
      <c r="O877" s="27"/>
      <c r="P877" s="34"/>
    </row>
    <row r="878" spans="1:16" x14ac:dyDescent="0.25">
      <c r="G878" s="6">
        <f t="shared" si="147"/>
        <v>951</v>
      </c>
      <c r="H878" s="6">
        <v>60</v>
      </c>
      <c r="I878" s="6">
        <v>1070</v>
      </c>
      <c r="J878" s="28">
        <v>5.0000000000000001E-3</v>
      </c>
      <c r="K878" s="28">
        <v>3.7999999999999999E-2</v>
      </c>
      <c r="L878" s="15">
        <f t="shared" si="140"/>
        <v>0.33377837116154874</v>
      </c>
      <c r="M878" s="15">
        <f t="shared" si="148"/>
        <v>1.7912772585669783</v>
      </c>
      <c r="N878" s="15">
        <f t="shared" si="141"/>
        <v>5.3666666666666671</v>
      </c>
      <c r="O878" s="27"/>
      <c r="P878" s="34"/>
    </row>
    <row r="879" spans="1:16" x14ac:dyDescent="0.25">
      <c r="G879" s="6">
        <f t="shared" si="147"/>
        <v>952</v>
      </c>
      <c r="H879" s="6">
        <v>80</v>
      </c>
      <c r="I879" s="6">
        <v>1070</v>
      </c>
      <c r="J879" s="28" t="s">
        <v>20</v>
      </c>
      <c r="K879" s="28">
        <v>0.03</v>
      </c>
      <c r="L879" s="15"/>
      <c r="M879" s="15">
        <f t="shared" si="148"/>
        <v>1.1682242990654206</v>
      </c>
      <c r="N879" s="15"/>
      <c r="O879" s="27"/>
      <c r="P879" s="34"/>
    </row>
    <row r="880" spans="1:16" x14ac:dyDescent="0.25">
      <c r="G880" s="6">
        <f t="shared" si="147"/>
        <v>953</v>
      </c>
      <c r="H880" s="6">
        <v>100</v>
      </c>
      <c r="I880" s="6">
        <v>1070</v>
      </c>
      <c r="J880" s="28" t="s">
        <v>20</v>
      </c>
      <c r="K880" s="28">
        <v>2.7E-2</v>
      </c>
      <c r="L880" s="15"/>
      <c r="M880" s="15">
        <f t="shared" si="148"/>
        <v>0.93457943925233644</v>
      </c>
      <c r="N880" s="15"/>
      <c r="O880" s="27"/>
      <c r="P880" s="34"/>
    </row>
    <row r="881" spans="1:16" x14ac:dyDescent="0.25">
      <c r="G881" s="6">
        <f t="shared" si="147"/>
        <v>954</v>
      </c>
      <c r="H881" s="6">
        <v>100</v>
      </c>
      <c r="I881" s="6" t="s">
        <v>22</v>
      </c>
      <c r="J881" s="28" t="s">
        <v>20</v>
      </c>
      <c r="K881" s="28">
        <v>1.4999999999999999E-2</v>
      </c>
      <c r="L881" s="15"/>
      <c r="M881" s="15"/>
      <c r="N881" s="15"/>
      <c r="O881" s="27"/>
      <c r="P881" s="34"/>
    </row>
    <row r="882" spans="1:16" x14ac:dyDescent="0.25">
      <c r="A882" s="6">
        <v>118</v>
      </c>
      <c r="B882" s="6" t="s">
        <v>58</v>
      </c>
      <c r="C882" s="9">
        <v>43662</v>
      </c>
      <c r="D882" s="6">
        <v>2129</v>
      </c>
      <c r="E882" s="6">
        <v>39.945616999999999</v>
      </c>
      <c r="F882" s="6">
        <v>-70.667305999999996</v>
      </c>
      <c r="G882" s="6">
        <f t="shared" si="147"/>
        <v>955</v>
      </c>
      <c r="H882" s="6">
        <v>0</v>
      </c>
      <c r="I882" s="6">
        <v>1070</v>
      </c>
      <c r="J882" s="28">
        <v>1.2E-2</v>
      </c>
      <c r="K882" s="28">
        <v>8.3000000000000004E-2</v>
      </c>
      <c r="L882" s="15">
        <f t="shared" si="140"/>
        <v>0.8010680907877169</v>
      </c>
      <c r="M882" s="15">
        <f>1000*(K882-K$890)*1000/(12*I882)</f>
        <v>4.9844236760124607</v>
      </c>
      <c r="N882" s="15">
        <f t="shared" si="141"/>
        <v>6.2222222222222223</v>
      </c>
      <c r="O882" s="27"/>
      <c r="P882" s="34"/>
    </row>
    <row r="883" spans="1:16" x14ac:dyDescent="0.25">
      <c r="G883" s="6">
        <f t="shared" si="147"/>
        <v>956</v>
      </c>
      <c r="H883" s="6">
        <v>10</v>
      </c>
      <c r="I883" s="6">
        <v>1070</v>
      </c>
      <c r="J883" s="28">
        <v>1.2999999999999999E-2</v>
      </c>
      <c r="K883" s="28">
        <v>7.4999999999999997E-2</v>
      </c>
      <c r="L883" s="15">
        <f t="shared" si="140"/>
        <v>0.86782376502002667</v>
      </c>
      <c r="M883" s="15">
        <f t="shared" ref="M883:M889" si="149">1000*(K883-K$890)*1000/(12*I883)</f>
        <v>4.361370716510903</v>
      </c>
      <c r="N883" s="15">
        <f t="shared" si="141"/>
        <v>5.0256410256410255</v>
      </c>
      <c r="O883" s="27"/>
      <c r="P883" s="34"/>
    </row>
    <row r="884" spans="1:16" x14ac:dyDescent="0.25">
      <c r="G884" s="6">
        <f t="shared" si="147"/>
        <v>957</v>
      </c>
      <c r="H884" s="6">
        <v>20</v>
      </c>
      <c r="I884" s="6">
        <v>1070</v>
      </c>
      <c r="J884" s="28">
        <v>1.0999999999999999E-2</v>
      </c>
      <c r="K884" s="28">
        <v>7.2999999999999995E-2</v>
      </c>
      <c r="L884" s="15">
        <f t="shared" si="140"/>
        <v>0.73431241655540724</v>
      </c>
      <c r="M884" s="15">
        <f t="shared" si="149"/>
        <v>4.2056074766355138</v>
      </c>
      <c r="N884" s="15">
        <f t="shared" si="141"/>
        <v>5.7272727272727266</v>
      </c>
      <c r="O884" s="27"/>
      <c r="P884" s="34"/>
    </row>
    <row r="885" spans="1:16" x14ac:dyDescent="0.25">
      <c r="G885" s="6">
        <f t="shared" si="147"/>
        <v>958</v>
      </c>
      <c r="H885" s="6">
        <v>30</v>
      </c>
      <c r="I885" s="6">
        <v>1070</v>
      </c>
      <c r="J885" s="28">
        <v>1.0999999999999999E-2</v>
      </c>
      <c r="K885" s="28">
        <v>7.8E-2</v>
      </c>
      <c r="L885" s="15">
        <f t="shared" si="140"/>
        <v>0.73431241655540724</v>
      </c>
      <c r="M885" s="15">
        <f t="shared" si="149"/>
        <v>4.5950155763239877</v>
      </c>
      <c r="N885" s="15">
        <f t="shared" si="141"/>
        <v>6.2575757575757578</v>
      </c>
      <c r="O885" s="27"/>
      <c r="P885" s="34"/>
    </row>
    <row r="886" spans="1:16" x14ac:dyDescent="0.25">
      <c r="G886" s="6">
        <f t="shared" si="147"/>
        <v>959</v>
      </c>
      <c r="H886" s="6">
        <v>40</v>
      </c>
      <c r="I886" s="6">
        <v>1070</v>
      </c>
      <c r="J886" s="28">
        <v>2.5000000000000001E-2</v>
      </c>
      <c r="K886" s="28">
        <v>0.14199999999999999</v>
      </c>
      <c r="L886" s="15">
        <f t="shared" si="140"/>
        <v>1.6688918558077437</v>
      </c>
      <c r="M886" s="15">
        <f t="shared" si="149"/>
        <v>9.5794392523364476</v>
      </c>
      <c r="N886" s="15">
        <f t="shared" si="141"/>
        <v>5.7399999999999993</v>
      </c>
      <c r="O886" s="27"/>
      <c r="P886" s="34"/>
    </row>
    <row r="887" spans="1:16" x14ac:dyDescent="0.25">
      <c r="G887" s="6">
        <f t="shared" si="147"/>
        <v>960</v>
      </c>
      <c r="H887" s="6">
        <v>60</v>
      </c>
      <c r="I887" s="6">
        <v>1070</v>
      </c>
      <c r="J887" s="28">
        <v>5.0000000000000001E-3</v>
      </c>
      <c r="K887" s="28">
        <v>4.2999999999999997E-2</v>
      </c>
      <c r="L887" s="15">
        <f t="shared" ref="L887:L950" si="150">1000*J887*1000/(14*I887)</f>
        <v>0.33377837116154874</v>
      </c>
      <c r="M887" s="15">
        <f t="shared" si="149"/>
        <v>1.8691588785046727</v>
      </c>
      <c r="N887" s="15">
        <f t="shared" ref="N887:N950" si="151">M887/L887</f>
        <v>5.6</v>
      </c>
      <c r="O887" s="27"/>
      <c r="P887" s="34"/>
    </row>
    <row r="888" spans="1:16" x14ac:dyDescent="0.25">
      <c r="G888" s="6">
        <f t="shared" si="147"/>
        <v>961</v>
      </c>
      <c r="H888" s="6">
        <v>80</v>
      </c>
      <c r="I888" s="6">
        <v>1070</v>
      </c>
      <c r="J888" s="28" t="s">
        <v>20</v>
      </c>
      <c r="K888" s="28">
        <v>2.8000000000000001E-2</v>
      </c>
      <c r="L888" s="15"/>
      <c r="M888" s="15">
        <f t="shared" si="149"/>
        <v>0.70093457943925253</v>
      </c>
      <c r="N888" s="15"/>
      <c r="O888" s="27"/>
      <c r="P888" s="34"/>
    </row>
    <row r="889" spans="1:16" x14ac:dyDescent="0.25">
      <c r="G889" s="6">
        <f t="shared" si="147"/>
        <v>962</v>
      </c>
      <c r="H889" s="6">
        <v>100</v>
      </c>
      <c r="I889" s="6">
        <v>1070</v>
      </c>
      <c r="J889" s="28" t="s">
        <v>20</v>
      </c>
      <c r="K889" s="28">
        <v>3.3000000000000002E-2</v>
      </c>
      <c r="L889" s="15"/>
      <c r="M889" s="15">
        <f t="shared" si="149"/>
        <v>1.090342679127726</v>
      </c>
      <c r="N889" s="15"/>
      <c r="O889" s="27"/>
      <c r="P889" s="34"/>
    </row>
    <row r="890" spans="1:16" x14ac:dyDescent="0.25">
      <c r="G890" s="6">
        <f t="shared" si="147"/>
        <v>963</v>
      </c>
      <c r="H890" s="6">
        <v>100</v>
      </c>
      <c r="I890" s="6" t="s">
        <v>22</v>
      </c>
      <c r="J890" s="28" t="s">
        <v>20</v>
      </c>
      <c r="K890" s="28">
        <v>1.9E-2</v>
      </c>
      <c r="L890" s="15"/>
      <c r="M890" s="15"/>
      <c r="N890" s="15"/>
      <c r="O890" s="27"/>
      <c r="P890" s="34"/>
    </row>
    <row r="891" spans="1:16" x14ac:dyDescent="0.25">
      <c r="A891" s="6">
        <v>119</v>
      </c>
      <c r="B891" s="6" t="s">
        <v>30</v>
      </c>
      <c r="C891" s="9">
        <v>43663</v>
      </c>
      <c r="D891" s="6">
        <v>134</v>
      </c>
      <c r="E891" s="6">
        <v>40.464834000000003</v>
      </c>
      <c r="F891" s="6">
        <v>-70.829167999999996</v>
      </c>
      <c r="G891" s="6">
        <f t="shared" si="147"/>
        <v>964</v>
      </c>
      <c r="H891" s="6">
        <v>0</v>
      </c>
      <c r="I891" s="6">
        <v>1070</v>
      </c>
      <c r="J891" s="28">
        <v>1.7000000000000001E-2</v>
      </c>
      <c r="K891" s="28">
        <v>0.123</v>
      </c>
      <c r="L891" s="15">
        <f t="shared" si="150"/>
        <v>1.1348464619492658</v>
      </c>
      <c r="M891" s="15">
        <f>1000*(K891-K$898)*1000/(12*I891)</f>
        <v>7.94392523364486</v>
      </c>
      <c r="N891" s="15">
        <f t="shared" si="151"/>
        <v>7</v>
      </c>
      <c r="O891" s="27"/>
      <c r="P891" s="34"/>
    </row>
    <row r="892" spans="1:16" x14ac:dyDescent="0.25">
      <c r="G892" s="6">
        <f t="shared" si="147"/>
        <v>965</v>
      </c>
      <c r="H892" s="6">
        <v>10</v>
      </c>
      <c r="I892" s="6">
        <v>1070</v>
      </c>
      <c r="J892" s="28">
        <v>2.7E-2</v>
      </c>
      <c r="K892" s="28">
        <v>0.17899999999999999</v>
      </c>
      <c r="L892" s="15">
        <f t="shared" si="150"/>
        <v>1.8024032042723632</v>
      </c>
      <c r="M892" s="15">
        <f t="shared" ref="M892:M897" si="152">1000*(K892-K$898)*1000/(12*I892)</f>
        <v>12.305295950155763</v>
      </c>
      <c r="N892" s="15">
        <f t="shared" si="151"/>
        <v>6.8271604938271597</v>
      </c>
      <c r="O892" s="27"/>
      <c r="P892" s="34"/>
    </row>
    <row r="893" spans="1:16" x14ac:dyDescent="0.25">
      <c r="G893" s="6">
        <f t="shared" si="147"/>
        <v>966</v>
      </c>
      <c r="H893" s="6">
        <v>20</v>
      </c>
      <c r="I893" s="6">
        <v>1070</v>
      </c>
      <c r="J893" s="28">
        <v>3.9E-2</v>
      </c>
      <c r="K893" s="28">
        <v>0.23</v>
      </c>
      <c r="L893" s="15">
        <f t="shared" si="150"/>
        <v>2.6034712950600802</v>
      </c>
      <c r="M893" s="15">
        <f t="shared" si="152"/>
        <v>16.277258566978194</v>
      </c>
      <c r="N893" s="15">
        <f t="shared" si="151"/>
        <v>6.2521367521367521</v>
      </c>
      <c r="O893" s="27"/>
      <c r="P893" s="34"/>
    </row>
    <row r="894" spans="1:16" x14ac:dyDescent="0.25">
      <c r="G894" s="6">
        <f t="shared" si="147"/>
        <v>967</v>
      </c>
      <c r="H894" s="6">
        <v>26</v>
      </c>
      <c r="I894" s="6">
        <v>1070</v>
      </c>
      <c r="J894" s="28">
        <v>5.3999999999999999E-2</v>
      </c>
      <c r="K894" s="28">
        <v>0.30299999999999999</v>
      </c>
      <c r="L894" s="15">
        <f t="shared" si="150"/>
        <v>3.6048064085447264</v>
      </c>
      <c r="M894" s="15">
        <f t="shared" si="152"/>
        <v>21.962616822429908</v>
      </c>
      <c r="N894" s="15">
        <f t="shared" si="151"/>
        <v>6.0925925925925926</v>
      </c>
      <c r="O894" s="27"/>
      <c r="P894" s="34"/>
    </row>
    <row r="895" spans="1:16" x14ac:dyDescent="0.25">
      <c r="G895" s="6">
        <f t="shared" si="147"/>
        <v>968</v>
      </c>
      <c r="H895" s="6">
        <v>40</v>
      </c>
      <c r="I895" s="6">
        <v>1070</v>
      </c>
      <c r="J895" s="28">
        <v>1.7999999999999999E-2</v>
      </c>
      <c r="K895" s="28">
        <v>0.10299999999999999</v>
      </c>
      <c r="L895" s="15">
        <f t="shared" si="150"/>
        <v>1.2016021361815754</v>
      </c>
      <c r="M895" s="15">
        <f t="shared" si="152"/>
        <v>6.3862928348909644</v>
      </c>
      <c r="N895" s="15">
        <f t="shared" si="151"/>
        <v>5.314814814814814</v>
      </c>
      <c r="O895" s="27"/>
      <c r="P895" s="34"/>
    </row>
    <row r="896" spans="1:16" x14ac:dyDescent="0.25">
      <c r="G896" s="6">
        <f t="shared" si="147"/>
        <v>969</v>
      </c>
      <c r="H896" s="6">
        <v>60</v>
      </c>
      <c r="I896" s="6">
        <v>1070</v>
      </c>
      <c r="J896" s="28">
        <v>0.01</v>
      </c>
      <c r="K896" s="28">
        <v>7.6999999999999999E-2</v>
      </c>
      <c r="L896" s="15">
        <f t="shared" si="150"/>
        <v>0.66755674232309747</v>
      </c>
      <c r="M896" s="15">
        <f t="shared" si="152"/>
        <v>4.361370716510903</v>
      </c>
      <c r="N896" s="15">
        <f t="shared" si="151"/>
        <v>6.5333333333333323</v>
      </c>
      <c r="O896" s="27"/>
      <c r="P896" s="34"/>
    </row>
    <row r="897" spans="1:16" x14ac:dyDescent="0.25">
      <c r="G897" s="6">
        <f t="shared" si="147"/>
        <v>970</v>
      </c>
      <c r="H897" s="6">
        <v>72</v>
      </c>
      <c r="I897" s="6">
        <v>1070</v>
      </c>
      <c r="J897" s="28">
        <v>8.9999999999999993E-3</v>
      </c>
      <c r="K897" s="28">
        <v>7.8E-2</v>
      </c>
      <c r="L897" s="15">
        <f t="shared" si="150"/>
        <v>0.6008010680907877</v>
      </c>
      <c r="M897" s="15">
        <f t="shared" si="152"/>
        <v>4.4392523364485976</v>
      </c>
      <c r="N897" s="15">
        <f t="shared" si="151"/>
        <v>7.3888888888888884</v>
      </c>
      <c r="O897" s="27"/>
      <c r="P897" s="34"/>
    </row>
    <row r="898" spans="1:16" x14ac:dyDescent="0.25">
      <c r="G898" s="6">
        <f t="shared" si="147"/>
        <v>971</v>
      </c>
      <c r="H898" s="6">
        <v>72</v>
      </c>
      <c r="I898" s="6" t="s">
        <v>22</v>
      </c>
      <c r="J898" s="28" t="s">
        <v>20</v>
      </c>
      <c r="K898" s="28">
        <v>2.1000000000000001E-2</v>
      </c>
      <c r="L898" s="15"/>
      <c r="M898" s="15"/>
      <c r="N898" s="15"/>
      <c r="O898" s="27"/>
      <c r="P898" s="34"/>
    </row>
    <row r="899" spans="1:16" x14ac:dyDescent="0.25">
      <c r="A899" s="6">
        <v>120</v>
      </c>
      <c r="B899" s="6" t="s">
        <v>31</v>
      </c>
      <c r="C899" s="9">
        <v>43663</v>
      </c>
      <c r="D899" s="6">
        <v>234</v>
      </c>
      <c r="E899" s="6">
        <v>40.400156000000003</v>
      </c>
      <c r="F899" s="6">
        <v>-70.828237999999999</v>
      </c>
      <c r="G899" s="6">
        <f t="shared" si="147"/>
        <v>972</v>
      </c>
      <c r="H899" s="6">
        <v>0</v>
      </c>
      <c r="I899" s="6">
        <v>1070</v>
      </c>
      <c r="J899" s="28">
        <v>2.1999999999999999E-2</v>
      </c>
      <c r="K899" s="28">
        <v>0.13700000000000001</v>
      </c>
      <c r="L899" s="15">
        <f t="shared" si="150"/>
        <v>1.4686248331108145</v>
      </c>
      <c r="M899" s="15">
        <f>1000*(K899-K$906)*1000/(12*I899)</f>
        <v>9.4236760124610601</v>
      </c>
      <c r="N899" s="15">
        <f t="shared" si="151"/>
        <v>6.416666666666667</v>
      </c>
      <c r="O899" s="27"/>
      <c r="P899" s="34"/>
    </row>
    <row r="900" spans="1:16" x14ac:dyDescent="0.25">
      <c r="G900" s="6">
        <f t="shared" si="147"/>
        <v>973</v>
      </c>
      <c r="H900" s="6">
        <v>10</v>
      </c>
      <c r="I900" s="6">
        <v>1070</v>
      </c>
      <c r="J900" s="28">
        <v>3.4000000000000002E-2</v>
      </c>
      <c r="K900" s="28">
        <v>0.20799999999999999</v>
      </c>
      <c r="L900" s="15">
        <f t="shared" si="150"/>
        <v>2.2696929238985315</v>
      </c>
      <c r="M900" s="15">
        <f t="shared" ref="M900:M905" si="153">1000*(K900-K$906)*1000/(12*I900)</f>
        <v>14.953271028037383</v>
      </c>
      <c r="N900" s="15">
        <f t="shared" si="151"/>
        <v>6.5882352941176467</v>
      </c>
      <c r="O900" s="27"/>
      <c r="P900" s="34"/>
    </row>
    <row r="901" spans="1:16" x14ac:dyDescent="0.25">
      <c r="G901" s="6">
        <f t="shared" si="147"/>
        <v>974</v>
      </c>
      <c r="H901" s="6">
        <v>20</v>
      </c>
      <c r="I901" s="6">
        <v>1070</v>
      </c>
      <c r="J901" s="28">
        <v>0.06</v>
      </c>
      <c r="K901" s="28">
        <v>0.36399999999999999</v>
      </c>
      <c r="L901" s="15">
        <f t="shared" si="150"/>
        <v>4.0053404539385848</v>
      </c>
      <c r="M901" s="15">
        <f t="shared" si="153"/>
        <v>27.102803738317757</v>
      </c>
      <c r="N901" s="15">
        <f t="shared" si="151"/>
        <v>6.7666666666666666</v>
      </c>
      <c r="O901" s="27"/>
      <c r="P901" s="34"/>
    </row>
    <row r="902" spans="1:16" x14ac:dyDescent="0.25">
      <c r="G902" s="6">
        <f t="shared" si="147"/>
        <v>975</v>
      </c>
      <c r="H902" s="6">
        <v>30</v>
      </c>
      <c r="I902" s="6">
        <v>1070</v>
      </c>
      <c r="J902" s="28">
        <v>6.7000000000000004E-2</v>
      </c>
      <c r="K902" s="28">
        <v>0.36199999999999999</v>
      </c>
      <c r="L902" s="15">
        <f t="shared" si="150"/>
        <v>4.4726301735647533</v>
      </c>
      <c r="M902" s="15">
        <f t="shared" si="153"/>
        <v>26.947040498442366</v>
      </c>
      <c r="N902" s="15">
        <f t="shared" si="151"/>
        <v>6.0248756218905468</v>
      </c>
      <c r="O902" s="27"/>
      <c r="P902" s="34"/>
    </row>
    <row r="903" spans="1:16" x14ac:dyDescent="0.25">
      <c r="G903" s="6">
        <f t="shared" si="147"/>
        <v>976</v>
      </c>
      <c r="H903" s="6">
        <v>40</v>
      </c>
      <c r="I903" s="6">
        <v>1070</v>
      </c>
      <c r="J903" s="28">
        <v>0.01</v>
      </c>
      <c r="K903" s="28">
        <v>8.2000000000000003E-2</v>
      </c>
      <c r="L903" s="15">
        <f t="shared" si="150"/>
        <v>0.66755674232309747</v>
      </c>
      <c r="M903" s="15">
        <f t="shared" si="153"/>
        <v>5.1401869158878508</v>
      </c>
      <c r="N903" s="15">
        <f t="shared" si="151"/>
        <v>7.7</v>
      </c>
      <c r="O903" s="27"/>
      <c r="P903" s="34"/>
    </row>
    <row r="904" spans="1:16" x14ac:dyDescent="0.25">
      <c r="G904" s="6">
        <f t="shared" si="147"/>
        <v>977</v>
      </c>
      <c r="H904" s="6">
        <v>60</v>
      </c>
      <c r="I904" s="6">
        <v>1070</v>
      </c>
      <c r="J904" s="28">
        <v>5.0000000000000001E-3</v>
      </c>
      <c r="K904" s="28">
        <v>5.1999999999999998E-2</v>
      </c>
      <c r="L904" s="15">
        <f t="shared" si="150"/>
        <v>0.33377837116154874</v>
      </c>
      <c r="M904" s="15">
        <f t="shared" si="153"/>
        <v>2.8037383177570092</v>
      </c>
      <c r="N904" s="15">
        <f t="shared" si="151"/>
        <v>8.4</v>
      </c>
      <c r="O904" s="27"/>
      <c r="P904" s="34"/>
    </row>
    <row r="905" spans="1:16" x14ac:dyDescent="0.25">
      <c r="G905" s="6">
        <f t="shared" si="147"/>
        <v>978</v>
      </c>
      <c r="H905" s="6">
        <v>80</v>
      </c>
      <c r="I905" s="6">
        <v>1070</v>
      </c>
      <c r="J905" s="28">
        <v>6.0000000000000001E-3</v>
      </c>
      <c r="K905" s="28">
        <v>5.3999999999999999E-2</v>
      </c>
      <c r="L905" s="15">
        <f t="shared" si="150"/>
        <v>0.40053404539385845</v>
      </c>
      <c r="M905" s="15">
        <f t="shared" si="153"/>
        <v>2.9595015576323989</v>
      </c>
      <c r="N905" s="15">
        <f t="shared" si="151"/>
        <v>7.3888888888888893</v>
      </c>
      <c r="O905" s="27"/>
      <c r="P905" s="34"/>
    </row>
    <row r="906" spans="1:16" x14ac:dyDescent="0.25">
      <c r="G906" s="6">
        <f t="shared" si="147"/>
        <v>979</v>
      </c>
      <c r="H906" s="6">
        <v>80</v>
      </c>
      <c r="I906" s="6" t="s">
        <v>22</v>
      </c>
      <c r="J906" s="28" t="s">
        <v>20</v>
      </c>
      <c r="K906" s="28">
        <v>1.6E-2</v>
      </c>
      <c r="L906" s="15"/>
      <c r="M906" s="15"/>
      <c r="N906" s="15"/>
      <c r="O906" s="27"/>
      <c r="P906" s="34"/>
    </row>
    <row r="907" spans="1:16" x14ac:dyDescent="0.25">
      <c r="A907" s="6">
        <v>121</v>
      </c>
      <c r="B907" s="6" t="s">
        <v>32</v>
      </c>
      <c r="C907" s="9">
        <v>43663</v>
      </c>
      <c r="D907" s="6">
        <v>329</v>
      </c>
      <c r="E907" s="6">
        <v>40.334853000000003</v>
      </c>
      <c r="F907" s="6">
        <v>-70.830112</v>
      </c>
      <c r="G907" s="6">
        <f t="shared" si="147"/>
        <v>980</v>
      </c>
      <c r="H907" s="6">
        <v>0</v>
      </c>
      <c r="I907" s="6">
        <v>1070</v>
      </c>
      <c r="J907" s="28">
        <v>1.7999999999999999E-2</v>
      </c>
      <c r="K907" s="28">
        <v>0.11600000000000001</v>
      </c>
      <c r="L907" s="15">
        <f t="shared" si="150"/>
        <v>1.2016021361815754</v>
      </c>
      <c r="M907" s="15">
        <f>1000*(K907-K$915)*1000/(12*I907)</f>
        <v>7.2429906542056077</v>
      </c>
      <c r="N907" s="15">
        <f t="shared" si="151"/>
        <v>6.0277777777777777</v>
      </c>
      <c r="O907" s="27"/>
      <c r="P907" s="34"/>
    </row>
    <row r="908" spans="1:16" x14ac:dyDescent="0.25">
      <c r="G908" s="6">
        <f t="shared" si="147"/>
        <v>981</v>
      </c>
      <c r="H908" s="6">
        <v>10</v>
      </c>
      <c r="I908" s="6">
        <v>1070</v>
      </c>
      <c r="J908" s="28">
        <v>2.1999999999999999E-2</v>
      </c>
      <c r="K908" s="28">
        <v>0.13600000000000001</v>
      </c>
      <c r="L908" s="15">
        <f t="shared" si="150"/>
        <v>1.4686248331108145</v>
      </c>
      <c r="M908" s="15">
        <f t="shared" ref="M908:M914" si="154">1000*(K908-K$915)*1000/(12*I908)</f>
        <v>8.8006230529595033</v>
      </c>
      <c r="N908" s="15">
        <f t="shared" si="151"/>
        <v>5.9924242424242431</v>
      </c>
      <c r="O908" s="27"/>
      <c r="P908" s="34"/>
    </row>
    <row r="909" spans="1:16" x14ac:dyDescent="0.25">
      <c r="G909" s="6">
        <f t="shared" si="147"/>
        <v>982</v>
      </c>
      <c r="H909" s="6">
        <v>20</v>
      </c>
      <c r="I909" s="6">
        <v>1070</v>
      </c>
      <c r="J909" s="28">
        <v>4.7E-2</v>
      </c>
      <c r="K909" s="28">
        <v>0.28100000000000003</v>
      </c>
      <c r="L909" s="15">
        <f t="shared" si="150"/>
        <v>3.1375166889185579</v>
      </c>
      <c r="M909" s="15">
        <f t="shared" si="154"/>
        <v>20.093457943925234</v>
      </c>
      <c r="N909" s="15">
        <f t="shared" si="151"/>
        <v>6.4042553191489366</v>
      </c>
      <c r="O909" s="27"/>
      <c r="P909" s="34"/>
    </row>
    <row r="910" spans="1:16" x14ac:dyDescent="0.25">
      <c r="G910" s="6">
        <f t="shared" si="147"/>
        <v>983</v>
      </c>
      <c r="H910" s="6">
        <v>27</v>
      </c>
      <c r="I910" s="6">
        <v>1070</v>
      </c>
      <c r="J910" s="28">
        <v>3.7999999999999999E-2</v>
      </c>
      <c r="K910" s="28">
        <v>0.23599999999999999</v>
      </c>
      <c r="L910" s="15">
        <f t="shared" si="150"/>
        <v>2.5367156208277706</v>
      </c>
      <c r="M910" s="15">
        <f t="shared" si="154"/>
        <v>16.588785046728972</v>
      </c>
      <c r="N910" s="15">
        <f t="shared" si="151"/>
        <v>6.5394736842105257</v>
      </c>
      <c r="O910" s="27"/>
      <c r="P910" s="34"/>
    </row>
    <row r="911" spans="1:16" x14ac:dyDescent="0.25">
      <c r="G911" s="6">
        <f t="shared" si="147"/>
        <v>984</v>
      </c>
      <c r="H911" s="6">
        <v>40</v>
      </c>
      <c r="I911" s="6">
        <v>1070</v>
      </c>
      <c r="J911" s="28">
        <v>6.0000000000000001E-3</v>
      </c>
      <c r="K911" s="28">
        <v>5.8999999999999997E-2</v>
      </c>
      <c r="L911" s="15">
        <f t="shared" si="150"/>
        <v>0.40053404539385845</v>
      </c>
      <c r="M911" s="15">
        <f t="shared" si="154"/>
        <v>2.8037383177570092</v>
      </c>
      <c r="N911" s="15">
        <f t="shared" si="151"/>
        <v>7</v>
      </c>
      <c r="O911" s="27"/>
      <c r="P911" s="34"/>
    </row>
    <row r="912" spans="1:16" x14ac:dyDescent="0.25">
      <c r="G912" s="6">
        <f t="shared" si="147"/>
        <v>985</v>
      </c>
      <c r="H912" s="6">
        <v>60</v>
      </c>
      <c r="I912" s="6">
        <v>1070</v>
      </c>
      <c r="J912" s="28">
        <v>1.2E-2</v>
      </c>
      <c r="K912" s="28">
        <v>7.6999999999999999E-2</v>
      </c>
      <c r="L912" s="15">
        <f t="shared" si="150"/>
        <v>0.8010680907877169</v>
      </c>
      <c r="M912" s="15">
        <f t="shared" si="154"/>
        <v>4.2056074766355138</v>
      </c>
      <c r="N912" s="15">
        <f t="shared" si="151"/>
        <v>5.25</v>
      </c>
      <c r="O912" s="27"/>
      <c r="P912" s="34"/>
    </row>
    <row r="913" spans="1:16" x14ac:dyDescent="0.25">
      <c r="G913" s="6">
        <f t="shared" si="147"/>
        <v>986</v>
      </c>
      <c r="H913" s="6">
        <v>80</v>
      </c>
      <c r="I913" s="6">
        <v>1070</v>
      </c>
      <c r="J913" s="28">
        <v>6.0000000000000001E-3</v>
      </c>
      <c r="K913" s="28">
        <v>5.1999999999999998E-2</v>
      </c>
      <c r="L913" s="15">
        <f t="shared" si="150"/>
        <v>0.40053404539385845</v>
      </c>
      <c r="M913" s="15">
        <f t="shared" si="154"/>
        <v>2.2585669781931461</v>
      </c>
      <c r="N913" s="15">
        <f t="shared" si="151"/>
        <v>5.6388888888888884</v>
      </c>
      <c r="O913" s="27"/>
      <c r="P913" s="34"/>
    </row>
    <row r="914" spans="1:16" x14ac:dyDescent="0.25">
      <c r="G914" s="6">
        <f t="shared" si="147"/>
        <v>987</v>
      </c>
      <c r="H914" s="6">
        <v>94</v>
      </c>
      <c r="I914" s="6">
        <v>1070</v>
      </c>
      <c r="J914" s="28">
        <v>8.0000000000000002E-3</v>
      </c>
      <c r="K914" s="28">
        <v>5.8000000000000003E-2</v>
      </c>
      <c r="L914" s="15">
        <f t="shared" si="150"/>
        <v>0.53404539385847793</v>
      </c>
      <c r="M914" s="15">
        <f t="shared" si="154"/>
        <v>2.7258566978193146</v>
      </c>
      <c r="N914" s="15">
        <f t="shared" si="151"/>
        <v>5.104166666666667</v>
      </c>
      <c r="O914" s="27"/>
      <c r="P914" s="34"/>
    </row>
    <row r="915" spans="1:16" x14ac:dyDescent="0.25">
      <c r="G915" s="6">
        <f t="shared" si="147"/>
        <v>988</v>
      </c>
      <c r="H915" s="6">
        <v>94</v>
      </c>
      <c r="I915" s="6" t="s">
        <v>22</v>
      </c>
      <c r="J915" s="28" t="s">
        <v>20</v>
      </c>
      <c r="K915" s="28">
        <v>2.3E-2</v>
      </c>
      <c r="L915" s="15"/>
      <c r="M915" s="15"/>
      <c r="N915" s="15"/>
      <c r="O915" s="27"/>
      <c r="P915" s="34"/>
    </row>
    <row r="916" spans="1:16" x14ac:dyDescent="0.25">
      <c r="A916" s="6">
        <v>122</v>
      </c>
      <c r="B916" s="6" t="s">
        <v>33</v>
      </c>
      <c r="C916" s="9">
        <v>43663</v>
      </c>
      <c r="D916" s="6">
        <v>425</v>
      </c>
      <c r="E916" s="6">
        <v>40.270400000000002</v>
      </c>
      <c r="F916" s="6">
        <v>-70.829342999999994</v>
      </c>
      <c r="G916" s="6">
        <f t="shared" si="147"/>
        <v>989</v>
      </c>
      <c r="H916" s="6">
        <v>0</v>
      </c>
      <c r="I916" s="6">
        <v>1070</v>
      </c>
      <c r="J916" s="28">
        <v>2.1999999999999999E-2</v>
      </c>
      <c r="K916" s="28">
        <v>0.14499999999999999</v>
      </c>
      <c r="L916" s="15">
        <f t="shared" si="150"/>
        <v>1.4686248331108145</v>
      </c>
      <c r="M916" s="15">
        <f>1000*(K916-K$924)*1000/(12*I916)</f>
        <v>9.657320872274143</v>
      </c>
      <c r="N916" s="15">
        <f t="shared" si="151"/>
        <v>6.5757575757575752</v>
      </c>
      <c r="O916" s="27"/>
      <c r="P916" s="34"/>
    </row>
    <row r="917" spans="1:16" x14ac:dyDescent="0.25">
      <c r="G917" s="6">
        <f t="shared" si="147"/>
        <v>990</v>
      </c>
      <c r="H917" s="6">
        <v>10</v>
      </c>
      <c r="I917" s="6">
        <v>1070</v>
      </c>
      <c r="J917" s="28">
        <v>3.7999999999999999E-2</v>
      </c>
      <c r="K917" s="28">
        <v>0.24</v>
      </c>
      <c r="L917" s="15">
        <f t="shared" si="150"/>
        <v>2.5367156208277706</v>
      </c>
      <c r="M917" s="15">
        <f t="shared" ref="M917:M923" si="155">1000*(K917-K$924)*1000/(12*I917)</f>
        <v>17.056074766355142</v>
      </c>
      <c r="N917" s="15">
        <f t="shared" si="151"/>
        <v>6.7236842105263159</v>
      </c>
      <c r="O917" s="27"/>
      <c r="P917" s="34"/>
    </row>
    <row r="918" spans="1:16" x14ac:dyDescent="0.25">
      <c r="G918" s="6">
        <f t="shared" si="147"/>
        <v>991</v>
      </c>
      <c r="H918" s="6">
        <v>20</v>
      </c>
      <c r="I918" s="6">
        <v>1070</v>
      </c>
      <c r="J918" s="28">
        <v>4.8000000000000001E-2</v>
      </c>
      <c r="K918" s="28">
        <v>0.29199999999999998</v>
      </c>
      <c r="L918" s="15">
        <f t="shared" si="150"/>
        <v>3.2042723631508676</v>
      </c>
      <c r="M918" s="15">
        <f t="shared" si="155"/>
        <v>21.105919003115261</v>
      </c>
      <c r="N918" s="15">
        <f t="shared" si="151"/>
        <v>6.5868055555555545</v>
      </c>
      <c r="O918" s="27"/>
      <c r="P918" s="34"/>
    </row>
    <row r="919" spans="1:16" x14ac:dyDescent="0.25">
      <c r="G919" s="6">
        <f t="shared" si="147"/>
        <v>992</v>
      </c>
      <c r="H919" s="6">
        <v>30</v>
      </c>
      <c r="I919" s="6">
        <v>1070</v>
      </c>
      <c r="J919" s="28">
        <v>3.4000000000000002E-2</v>
      </c>
      <c r="K919" s="28">
        <v>0.20499999999999999</v>
      </c>
      <c r="L919" s="15">
        <f t="shared" si="150"/>
        <v>2.2696929238985315</v>
      </c>
      <c r="M919" s="15">
        <f t="shared" si="155"/>
        <v>14.330218068535826</v>
      </c>
      <c r="N919" s="15">
        <f t="shared" si="151"/>
        <v>6.3137254901960782</v>
      </c>
      <c r="O919" s="27"/>
      <c r="P919" s="34"/>
    </row>
    <row r="920" spans="1:16" x14ac:dyDescent="0.25">
      <c r="G920" s="6">
        <f t="shared" si="147"/>
        <v>993</v>
      </c>
      <c r="H920" s="6">
        <v>40</v>
      </c>
      <c r="I920" s="6">
        <v>1070</v>
      </c>
      <c r="J920" s="28">
        <v>1.4E-2</v>
      </c>
      <c r="K920" s="28">
        <v>8.7999999999999995E-2</v>
      </c>
      <c r="L920" s="15">
        <f t="shared" si="150"/>
        <v>0.93457943925233644</v>
      </c>
      <c r="M920" s="15">
        <f t="shared" si="155"/>
        <v>5.2180685358255436</v>
      </c>
      <c r="N920" s="15">
        <f t="shared" si="151"/>
        <v>5.5833333333333321</v>
      </c>
      <c r="O920" s="27"/>
      <c r="P920" s="34"/>
    </row>
    <row r="921" spans="1:16" x14ac:dyDescent="0.25">
      <c r="G921" s="6">
        <f t="shared" si="147"/>
        <v>994</v>
      </c>
      <c r="H921" s="6">
        <v>60</v>
      </c>
      <c r="I921" s="6">
        <v>1070</v>
      </c>
      <c r="J921" s="28">
        <v>7.0000000000000001E-3</v>
      </c>
      <c r="K921" s="28">
        <v>6.3E-2</v>
      </c>
      <c r="L921" s="15">
        <f t="shared" si="150"/>
        <v>0.46728971962616822</v>
      </c>
      <c r="M921" s="15">
        <f t="shared" si="155"/>
        <v>3.2710280373831768</v>
      </c>
      <c r="N921" s="15">
        <f t="shared" si="151"/>
        <v>6.9999999999999982</v>
      </c>
      <c r="O921" s="27"/>
      <c r="P921" s="34"/>
    </row>
    <row r="922" spans="1:16" x14ac:dyDescent="0.25">
      <c r="G922" s="6">
        <f t="shared" si="147"/>
        <v>995</v>
      </c>
      <c r="H922" s="6">
        <v>80</v>
      </c>
      <c r="I922" s="6">
        <v>1070</v>
      </c>
      <c r="J922" s="28">
        <v>7.0000000000000001E-3</v>
      </c>
      <c r="K922" s="28">
        <v>4.9000000000000002E-2</v>
      </c>
      <c r="L922" s="15">
        <f t="shared" si="150"/>
        <v>0.46728971962616822</v>
      </c>
      <c r="M922" s="15">
        <f t="shared" si="155"/>
        <v>2.1806853582554515</v>
      </c>
      <c r="N922" s="15">
        <f t="shared" si="151"/>
        <v>4.6666666666666661</v>
      </c>
      <c r="O922" s="27"/>
      <c r="P922" s="34"/>
    </row>
    <row r="923" spans="1:16" x14ac:dyDescent="0.25">
      <c r="G923" s="6">
        <f t="shared" si="147"/>
        <v>996</v>
      </c>
      <c r="H923" s="6">
        <v>100</v>
      </c>
      <c r="I923" s="6">
        <v>1070</v>
      </c>
      <c r="J923" s="28">
        <v>6.0000000000000001E-3</v>
      </c>
      <c r="K923" s="28">
        <v>9.6000000000000002E-2</v>
      </c>
      <c r="L923" s="15">
        <f t="shared" si="150"/>
        <v>0.40053404539385845</v>
      </c>
      <c r="M923" s="15">
        <f t="shared" si="155"/>
        <v>5.8411214953271031</v>
      </c>
      <c r="N923" s="15">
        <f t="shared" si="151"/>
        <v>14.583333333333336</v>
      </c>
      <c r="O923" s="27"/>
      <c r="P923" s="34"/>
    </row>
    <row r="924" spans="1:16" x14ac:dyDescent="0.25">
      <c r="G924" s="6">
        <f t="shared" si="147"/>
        <v>997</v>
      </c>
      <c r="H924" s="6">
        <v>100</v>
      </c>
      <c r="I924" s="6" t="s">
        <v>22</v>
      </c>
      <c r="J924" s="28" t="s">
        <v>20</v>
      </c>
      <c r="K924" s="28">
        <v>2.1000000000000001E-2</v>
      </c>
      <c r="L924" s="15"/>
      <c r="M924" s="15"/>
      <c r="N924" s="15"/>
      <c r="O924" s="27"/>
      <c r="P924" s="34"/>
    </row>
    <row r="925" spans="1:16" x14ac:dyDescent="0.25">
      <c r="A925" s="6">
        <v>123</v>
      </c>
      <c r="B925" s="6" t="s">
        <v>30</v>
      </c>
      <c r="C925" s="9">
        <v>43663</v>
      </c>
      <c r="D925" s="6">
        <v>713</v>
      </c>
      <c r="E925" s="6">
        <v>40.463895000000001</v>
      </c>
      <c r="F925" s="6">
        <v>-70.828783000000001</v>
      </c>
      <c r="G925" s="6">
        <f t="shared" si="147"/>
        <v>998</v>
      </c>
      <c r="H925" s="6">
        <v>0</v>
      </c>
      <c r="I925" s="6">
        <v>1070</v>
      </c>
      <c r="J925" s="28">
        <v>0.02</v>
      </c>
      <c r="K925" s="28">
        <v>0.14699999999999999</v>
      </c>
      <c r="L925" s="15">
        <f t="shared" si="150"/>
        <v>1.3351134846461949</v>
      </c>
      <c r="M925" s="15">
        <f>1000*(K925-K$932)*1000/(12*I925)</f>
        <v>9.8909657320872277</v>
      </c>
      <c r="N925" s="15">
        <f t="shared" si="151"/>
        <v>7.4083333333333332</v>
      </c>
      <c r="O925" s="27"/>
      <c r="P925" s="34"/>
    </row>
    <row r="926" spans="1:16" x14ac:dyDescent="0.25">
      <c r="G926" s="6">
        <f t="shared" si="147"/>
        <v>999</v>
      </c>
      <c r="H926" s="6">
        <v>10</v>
      </c>
      <c r="I926" s="6">
        <v>1070</v>
      </c>
      <c r="J926" s="28">
        <v>3.7999999999999999E-2</v>
      </c>
      <c r="K926" s="28">
        <v>0.22800000000000001</v>
      </c>
      <c r="L926" s="15">
        <f t="shared" si="150"/>
        <v>2.5367156208277706</v>
      </c>
      <c r="M926" s="15">
        <f t="shared" ref="M926:M931" si="156">1000*(K926-K$932)*1000/(12*I926)</f>
        <v>16.199376947040502</v>
      </c>
      <c r="N926" s="15">
        <f t="shared" si="151"/>
        <v>6.385964912280703</v>
      </c>
      <c r="O926" s="27"/>
      <c r="P926" s="34"/>
    </row>
    <row r="927" spans="1:16" x14ac:dyDescent="0.25">
      <c r="G927" s="6">
        <f t="shared" si="147"/>
        <v>1000</v>
      </c>
      <c r="H927" s="6">
        <v>20</v>
      </c>
      <c r="I927" s="6">
        <v>1070</v>
      </c>
      <c r="J927" s="28">
        <v>2.9000000000000001E-2</v>
      </c>
      <c r="K927" s="28">
        <v>0.20499999999999999</v>
      </c>
      <c r="L927" s="15">
        <f t="shared" si="150"/>
        <v>1.9359145527369825</v>
      </c>
      <c r="M927" s="15">
        <f t="shared" si="156"/>
        <v>14.40809968847352</v>
      </c>
      <c r="N927" s="15">
        <f t="shared" si="151"/>
        <v>7.4425287356321839</v>
      </c>
      <c r="O927" s="27"/>
      <c r="P927" s="34"/>
    </row>
    <row r="928" spans="1:16" x14ac:dyDescent="0.25">
      <c r="G928" s="6">
        <f t="shared" si="147"/>
        <v>1001</v>
      </c>
      <c r="H928" s="6">
        <v>26</v>
      </c>
      <c r="I928" s="6">
        <v>1070</v>
      </c>
      <c r="J928" s="28">
        <v>7.9000000000000001E-2</v>
      </c>
      <c r="K928" s="28">
        <v>0.38400000000000001</v>
      </c>
      <c r="L928" s="15">
        <f t="shared" si="150"/>
        <v>5.2736982643524701</v>
      </c>
      <c r="M928" s="15">
        <f t="shared" si="156"/>
        <v>28.348909657320871</v>
      </c>
      <c r="N928" s="15">
        <f t="shared" si="151"/>
        <v>5.3755274261603372</v>
      </c>
      <c r="O928" s="27"/>
      <c r="P928" s="34"/>
    </row>
    <row r="929" spans="1:16" x14ac:dyDescent="0.25">
      <c r="G929" s="6">
        <f t="shared" si="147"/>
        <v>1002</v>
      </c>
      <c r="H929" s="6">
        <v>40</v>
      </c>
      <c r="I929" s="6">
        <v>1070</v>
      </c>
      <c r="J929" s="28">
        <v>1.7000000000000001E-2</v>
      </c>
      <c r="K929" s="28">
        <v>0.11</v>
      </c>
      <c r="L929" s="15">
        <f t="shared" si="150"/>
        <v>1.1348464619492658</v>
      </c>
      <c r="M929" s="15">
        <f t="shared" si="156"/>
        <v>7.009345794392523</v>
      </c>
      <c r="N929" s="15">
        <f t="shared" si="151"/>
        <v>6.1764705882352935</v>
      </c>
      <c r="O929" s="27"/>
      <c r="P929" s="34"/>
    </row>
    <row r="930" spans="1:16" x14ac:dyDescent="0.25">
      <c r="G930" s="6">
        <f t="shared" si="147"/>
        <v>1003</v>
      </c>
      <c r="H930" s="6">
        <v>60</v>
      </c>
      <c r="I930" s="6">
        <v>1070</v>
      </c>
      <c r="J930" s="28">
        <v>1.4E-2</v>
      </c>
      <c r="K930" s="28">
        <v>0.106</v>
      </c>
      <c r="L930" s="15">
        <f t="shared" si="150"/>
        <v>0.93457943925233644</v>
      </c>
      <c r="M930" s="15">
        <f t="shared" si="156"/>
        <v>6.6978193146417446</v>
      </c>
      <c r="N930" s="15">
        <f t="shared" si="151"/>
        <v>7.166666666666667</v>
      </c>
      <c r="O930" s="27"/>
      <c r="P930" s="34"/>
    </row>
    <row r="931" spans="1:16" x14ac:dyDescent="0.25">
      <c r="G931" s="6">
        <f t="shared" si="147"/>
        <v>1004</v>
      </c>
      <c r="H931" s="6">
        <v>70</v>
      </c>
      <c r="I931" s="6">
        <v>1070</v>
      </c>
      <c r="J931" s="28">
        <v>1.0999999999999999E-2</v>
      </c>
      <c r="K931" s="28">
        <v>9.9000000000000005E-2</v>
      </c>
      <c r="L931" s="15">
        <f t="shared" si="150"/>
        <v>0.73431241655540724</v>
      </c>
      <c r="M931" s="15">
        <f t="shared" si="156"/>
        <v>6.1526479750778815</v>
      </c>
      <c r="N931" s="15">
        <f t="shared" si="151"/>
        <v>8.3787878787878789</v>
      </c>
      <c r="O931" s="27"/>
      <c r="P931" s="34"/>
    </row>
    <row r="932" spans="1:16" x14ac:dyDescent="0.25">
      <c r="G932" s="6">
        <f t="shared" si="147"/>
        <v>1005</v>
      </c>
      <c r="H932" s="6">
        <v>70</v>
      </c>
      <c r="I932" s="6" t="s">
        <v>22</v>
      </c>
      <c r="J932" s="28" t="s">
        <v>20</v>
      </c>
      <c r="K932" s="28">
        <v>0.02</v>
      </c>
      <c r="L932" s="15"/>
      <c r="M932" s="15"/>
      <c r="N932" s="15"/>
      <c r="O932" s="27"/>
      <c r="P932" s="34"/>
    </row>
    <row r="933" spans="1:16" x14ac:dyDescent="0.25">
      <c r="A933" s="6">
        <v>125</v>
      </c>
      <c r="B933" s="6" t="s">
        <v>42</v>
      </c>
      <c r="C933" s="9">
        <v>43663</v>
      </c>
      <c r="D933" s="6">
        <v>1321</v>
      </c>
      <c r="E933" s="6">
        <v>39.749110000000002</v>
      </c>
      <c r="F933" s="6">
        <v>-70.829431999999997</v>
      </c>
      <c r="G933" s="6">
        <f t="shared" si="147"/>
        <v>1006</v>
      </c>
      <c r="H933" s="6">
        <v>0</v>
      </c>
      <c r="I933" s="6">
        <v>1070</v>
      </c>
      <c r="J933" s="28">
        <v>8.9999999999999993E-3</v>
      </c>
      <c r="K933" s="28">
        <v>6.4000000000000001E-2</v>
      </c>
      <c r="L933" s="15">
        <f t="shared" si="150"/>
        <v>0.6008010680907877</v>
      </c>
      <c r="M933" s="15">
        <f>1000*(K933-K$942)*1000/(12*I933)</f>
        <v>3.5046728971962615</v>
      </c>
      <c r="N933" s="15">
        <f t="shared" si="151"/>
        <v>5.833333333333333</v>
      </c>
      <c r="O933" s="27"/>
      <c r="P933" s="34"/>
    </row>
    <row r="934" spans="1:16" x14ac:dyDescent="0.25">
      <c r="G934" s="6">
        <f t="shared" si="147"/>
        <v>1007</v>
      </c>
      <c r="H934" s="6">
        <v>10</v>
      </c>
      <c r="I934" s="6">
        <v>1070</v>
      </c>
      <c r="J934" s="28">
        <v>8.0000000000000002E-3</v>
      </c>
      <c r="K934" s="28">
        <v>5.1999999999999998E-2</v>
      </c>
      <c r="L934" s="15">
        <f t="shared" si="150"/>
        <v>0.53404539385847793</v>
      </c>
      <c r="M934" s="15">
        <f t="shared" ref="M934:M941" si="157">1000*(K934-K$942)*1000/(12*I934)</f>
        <v>2.5700934579439254</v>
      </c>
      <c r="N934" s="15">
        <f t="shared" si="151"/>
        <v>4.8125000000000009</v>
      </c>
      <c r="O934" s="27"/>
      <c r="P934" s="34"/>
    </row>
    <row r="935" spans="1:16" x14ac:dyDescent="0.25">
      <c r="G935" s="6">
        <f t="shared" ref="G935:G961" si="158">G934+1</f>
        <v>1008</v>
      </c>
      <c r="H935" s="6">
        <v>20</v>
      </c>
      <c r="I935" s="6">
        <v>1070</v>
      </c>
      <c r="J935" s="28">
        <v>7.0000000000000001E-3</v>
      </c>
      <c r="K935" s="28">
        <v>5.3999999999999999E-2</v>
      </c>
      <c r="L935" s="15">
        <f t="shared" si="150"/>
        <v>0.46728971962616822</v>
      </c>
      <c r="M935" s="15">
        <f t="shared" si="157"/>
        <v>2.7258566978193146</v>
      </c>
      <c r="N935" s="15">
        <f t="shared" si="151"/>
        <v>5.833333333333333</v>
      </c>
      <c r="O935" s="27"/>
      <c r="P935" s="34"/>
    </row>
    <row r="936" spans="1:16" x14ac:dyDescent="0.25">
      <c r="G936" s="6">
        <f t="shared" si="158"/>
        <v>1009</v>
      </c>
      <c r="H936" s="6">
        <v>30</v>
      </c>
      <c r="I936" s="6">
        <v>1070</v>
      </c>
      <c r="J936" s="28">
        <v>8.9999999999999993E-3</v>
      </c>
      <c r="K936" s="28">
        <v>6.3E-2</v>
      </c>
      <c r="L936" s="15">
        <f t="shared" si="150"/>
        <v>0.6008010680907877</v>
      </c>
      <c r="M936" s="15">
        <f t="shared" si="157"/>
        <v>3.4267912772585669</v>
      </c>
      <c r="N936" s="15">
        <f t="shared" si="151"/>
        <v>5.7037037037037033</v>
      </c>
      <c r="O936" s="27"/>
      <c r="P936" s="34"/>
    </row>
    <row r="937" spans="1:16" x14ac:dyDescent="0.25">
      <c r="G937" s="6">
        <f t="shared" si="158"/>
        <v>1010</v>
      </c>
      <c r="H937" s="6">
        <v>40</v>
      </c>
      <c r="I937" s="6">
        <v>1070</v>
      </c>
      <c r="J937" s="28">
        <v>1.2E-2</v>
      </c>
      <c r="K937" s="28">
        <v>8.1000000000000003E-2</v>
      </c>
      <c r="L937" s="15">
        <f t="shared" si="150"/>
        <v>0.8010680907877169</v>
      </c>
      <c r="M937" s="15">
        <f t="shared" si="157"/>
        <v>4.8286604361370715</v>
      </c>
      <c r="N937" s="15">
        <f t="shared" si="151"/>
        <v>6.0277777777777777</v>
      </c>
      <c r="O937" s="27"/>
      <c r="P937" s="34"/>
    </row>
    <row r="938" spans="1:16" x14ac:dyDescent="0.25">
      <c r="G938" s="6">
        <f t="shared" si="158"/>
        <v>1011</v>
      </c>
      <c r="H938" s="6">
        <v>53</v>
      </c>
      <c r="I938" s="6">
        <v>1070</v>
      </c>
      <c r="J938" s="28">
        <v>1.4E-2</v>
      </c>
      <c r="K938" s="28">
        <v>8.5000000000000006E-2</v>
      </c>
      <c r="L938" s="15">
        <f t="shared" si="150"/>
        <v>0.93457943925233644</v>
      </c>
      <c r="M938" s="15">
        <f t="shared" si="157"/>
        <v>5.1401869158878508</v>
      </c>
      <c r="N938" s="15">
        <f t="shared" si="151"/>
        <v>5.5</v>
      </c>
      <c r="O938" s="27"/>
      <c r="P938" s="34"/>
    </row>
    <row r="939" spans="1:16" x14ac:dyDescent="0.25">
      <c r="G939" s="6">
        <f t="shared" si="158"/>
        <v>1012</v>
      </c>
      <c r="H939" s="6">
        <v>60</v>
      </c>
      <c r="I939" s="6">
        <v>1070</v>
      </c>
      <c r="J939" s="28">
        <v>8.9999999999999993E-3</v>
      </c>
      <c r="K939" s="28">
        <v>6.4000000000000001E-2</v>
      </c>
      <c r="L939" s="15">
        <f t="shared" si="150"/>
        <v>0.6008010680907877</v>
      </c>
      <c r="M939" s="15">
        <f t="shared" si="157"/>
        <v>3.5046728971962615</v>
      </c>
      <c r="N939" s="15">
        <f t="shared" si="151"/>
        <v>5.833333333333333</v>
      </c>
      <c r="O939" s="27"/>
      <c r="P939" s="34"/>
    </row>
    <row r="940" spans="1:16" x14ac:dyDescent="0.25">
      <c r="G940" s="6">
        <f t="shared" si="158"/>
        <v>1013</v>
      </c>
      <c r="H940" s="6">
        <v>80</v>
      </c>
      <c r="I940" s="6">
        <v>1070</v>
      </c>
      <c r="J940" s="28" t="s">
        <v>20</v>
      </c>
      <c r="K940" s="28">
        <v>9.7000000000000003E-2</v>
      </c>
      <c r="L940" s="15"/>
      <c r="M940" s="15">
        <f t="shared" si="157"/>
        <v>6.0747663551401869</v>
      </c>
      <c r="N940" s="15"/>
      <c r="O940" s="27"/>
      <c r="P940" s="34"/>
    </row>
    <row r="941" spans="1:16" x14ac:dyDescent="0.25">
      <c r="G941" s="6">
        <f t="shared" si="158"/>
        <v>1014</v>
      </c>
      <c r="H941" s="6">
        <v>100</v>
      </c>
      <c r="I941" s="6">
        <v>1070</v>
      </c>
      <c r="J941" s="28" t="s">
        <v>20</v>
      </c>
      <c r="K941" s="28">
        <v>4.4999999999999998E-2</v>
      </c>
      <c r="L941" s="15"/>
      <c r="M941" s="15">
        <f t="shared" si="157"/>
        <v>2.0249221183800623</v>
      </c>
      <c r="N941" s="15"/>
      <c r="O941" s="27"/>
      <c r="P941" s="34"/>
    </row>
    <row r="942" spans="1:16" x14ac:dyDescent="0.25">
      <c r="G942" s="6">
        <f t="shared" si="158"/>
        <v>1015</v>
      </c>
      <c r="H942" s="6">
        <v>100</v>
      </c>
      <c r="I942" s="6" t="s">
        <v>22</v>
      </c>
      <c r="J942" s="28" t="s">
        <v>20</v>
      </c>
      <c r="K942" s="28">
        <v>1.9E-2</v>
      </c>
      <c r="L942" s="15"/>
      <c r="M942" s="15"/>
      <c r="N942" s="15"/>
      <c r="O942" s="27"/>
      <c r="P942" s="34"/>
    </row>
    <row r="943" spans="1:16" x14ac:dyDescent="0.25">
      <c r="A943" s="6">
        <v>126</v>
      </c>
      <c r="B943" s="6" t="s">
        <v>41</v>
      </c>
      <c r="C943" s="9">
        <v>43663</v>
      </c>
      <c r="D943" s="6">
        <v>1516</v>
      </c>
      <c r="E943" s="6">
        <v>39.814549</v>
      </c>
      <c r="F943" s="6">
        <v>-70.829308999999995</v>
      </c>
      <c r="G943" s="6">
        <f t="shared" si="158"/>
        <v>1016</v>
      </c>
      <c r="H943" s="6">
        <v>0</v>
      </c>
      <c r="I943" s="6">
        <v>1070</v>
      </c>
      <c r="J943" s="28">
        <v>8.0000000000000002E-3</v>
      </c>
      <c r="K943" s="28">
        <v>7.0000000000000007E-2</v>
      </c>
      <c r="L943" s="15">
        <f t="shared" si="150"/>
        <v>0.53404539385847793</v>
      </c>
      <c r="M943" s="15">
        <f>1000*(K943-K$953)*1000/(12*I943)</f>
        <v>3.8161993769470404</v>
      </c>
      <c r="N943" s="15">
        <f t="shared" si="151"/>
        <v>7.1458333333333339</v>
      </c>
      <c r="O943" s="27"/>
      <c r="P943" s="34"/>
    </row>
    <row r="944" spans="1:16" x14ac:dyDescent="0.25">
      <c r="G944" s="6">
        <f t="shared" si="158"/>
        <v>1017</v>
      </c>
      <c r="H944" s="6">
        <v>10</v>
      </c>
      <c r="I944" s="6">
        <v>1070</v>
      </c>
      <c r="J944" s="28">
        <v>1.2E-2</v>
      </c>
      <c r="K944" s="28">
        <v>6.6000000000000003E-2</v>
      </c>
      <c r="L944" s="15">
        <f t="shared" si="150"/>
        <v>0.8010680907877169</v>
      </c>
      <c r="M944" s="15">
        <f t="shared" ref="M944:M952" si="159">1000*(K944-K$953)*1000/(12*I944)</f>
        <v>3.5046728971962615</v>
      </c>
      <c r="N944" s="15">
        <f t="shared" si="151"/>
        <v>4.375</v>
      </c>
      <c r="O944" s="27"/>
      <c r="P944" s="34"/>
    </row>
    <row r="945" spans="1:16" x14ac:dyDescent="0.25">
      <c r="G945" s="6">
        <f t="shared" si="158"/>
        <v>1018</v>
      </c>
      <c r="H945" s="6">
        <v>20</v>
      </c>
      <c r="I945" s="6">
        <v>1070</v>
      </c>
      <c r="J945" s="28">
        <v>1.0999999999999999E-2</v>
      </c>
      <c r="K945" s="28">
        <v>7.0000000000000007E-2</v>
      </c>
      <c r="L945" s="15">
        <f t="shared" si="150"/>
        <v>0.73431241655540724</v>
      </c>
      <c r="M945" s="15">
        <f t="shared" si="159"/>
        <v>3.8161993769470404</v>
      </c>
      <c r="N945" s="15">
        <f t="shared" si="151"/>
        <v>5.1969696969696964</v>
      </c>
      <c r="O945" s="27"/>
      <c r="P945" s="34"/>
    </row>
    <row r="946" spans="1:16" x14ac:dyDescent="0.25">
      <c r="G946" s="6">
        <f t="shared" si="158"/>
        <v>1019</v>
      </c>
      <c r="H946" s="6">
        <v>30</v>
      </c>
      <c r="I946" s="6">
        <v>1070</v>
      </c>
      <c r="J946" s="28">
        <v>8.9999999999999993E-3</v>
      </c>
      <c r="K946" s="28">
        <v>0.08</v>
      </c>
      <c r="L946" s="15">
        <f t="shared" si="150"/>
        <v>0.6008010680907877</v>
      </c>
      <c r="M946" s="15">
        <f t="shared" si="159"/>
        <v>4.5950155763239877</v>
      </c>
      <c r="N946" s="15">
        <f t="shared" si="151"/>
        <v>7.6481481481481488</v>
      </c>
      <c r="O946" s="27"/>
      <c r="P946" s="34"/>
    </row>
    <row r="947" spans="1:16" x14ac:dyDescent="0.25">
      <c r="G947" s="6">
        <f t="shared" si="158"/>
        <v>1020</v>
      </c>
      <c r="H947" s="6">
        <v>40</v>
      </c>
      <c r="I947" s="6">
        <v>1070</v>
      </c>
      <c r="J947" s="28">
        <v>7.6999999999999999E-2</v>
      </c>
      <c r="K947" s="28">
        <v>0.30499999999999999</v>
      </c>
      <c r="L947" s="15">
        <f t="shared" si="150"/>
        <v>5.1401869158878508</v>
      </c>
      <c r="M947" s="15">
        <f t="shared" si="159"/>
        <v>22.118380062305295</v>
      </c>
      <c r="N947" s="15">
        <f t="shared" si="151"/>
        <v>4.3030303030303028</v>
      </c>
      <c r="O947" s="27"/>
      <c r="P947" s="34"/>
    </row>
    <row r="948" spans="1:16" x14ac:dyDescent="0.25">
      <c r="G948" s="6">
        <f t="shared" si="158"/>
        <v>1021</v>
      </c>
      <c r="H948" s="6">
        <v>50</v>
      </c>
      <c r="I948" s="6">
        <v>1070</v>
      </c>
      <c r="J948" s="28">
        <v>5.1999999999999998E-2</v>
      </c>
      <c r="K948" s="28">
        <v>0.223</v>
      </c>
      <c r="L948" s="15">
        <f t="shared" si="150"/>
        <v>3.4712950600801067</v>
      </c>
      <c r="M948" s="15">
        <f t="shared" si="159"/>
        <v>15.732087227414331</v>
      </c>
      <c r="N948" s="15">
        <f t="shared" si="151"/>
        <v>4.5320512820512828</v>
      </c>
      <c r="O948" s="27"/>
      <c r="P948" s="34"/>
    </row>
    <row r="949" spans="1:16" x14ac:dyDescent="0.25">
      <c r="G949" s="6">
        <f t="shared" si="158"/>
        <v>1022</v>
      </c>
      <c r="H949" s="6">
        <v>60</v>
      </c>
      <c r="I949" s="6">
        <v>1070</v>
      </c>
      <c r="J949" s="28">
        <v>1.2999999999999999E-2</v>
      </c>
      <c r="K949" s="28">
        <v>6.6000000000000003E-2</v>
      </c>
      <c r="L949" s="15">
        <f t="shared" si="150"/>
        <v>0.86782376502002667</v>
      </c>
      <c r="M949" s="15">
        <f t="shared" si="159"/>
        <v>3.5046728971962615</v>
      </c>
      <c r="N949" s="15">
        <f t="shared" si="151"/>
        <v>4.0384615384615383</v>
      </c>
      <c r="O949" s="27"/>
      <c r="P949" s="34"/>
    </row>
    <row r="950" spans="1:16" x14ac:dyDescent="0.25">
      <c r="G950" s="6">
        <f t="shared" si="158"/>
        <v>1023</v>
      </c>
      <c r="H950" s="6">
        <v>72</v>
      </c>
      <c r="I950" s="6">
        <v>1070</v>
      </c>
      <c r="J950" s="28">
        <v>0.01</v>
      </c>
      <c r="K950" s="28">
        <v>6.4000000000000001E-2</v>
      </c>
      <c r="L950" s="15">
        <f t="shared" si="150"/>
        <v>0.66755674232309747</v>
      </c>
      <c r="M950" s="15">
        <f t="shared" si="159"/>
        <v>3.3489096573208723</v>
      </c>
      <c r="N950" s="15">
        <f t="shared" si="151"/>
        <v>5.0166666666666666</v>
      </c>
      <c r="O950" s="27"/>
      <c r="P950" s="34"/>
    </row>
    <row r="951" spans="1:16" x14ac:dyDescent="0.25">
      <c r="G951" s="6">
        <f t="shared" si="158"/>
        <v>1024</v>
      </c>
      <c r="H951" s="6">
        <v>80</v>
      </c>
      <c r="I951" s="6">
        <v>1070</v>
      </c>
      <c r="J951" s="28" t="s">
        <v>20</v>
      </c>
      <c r="K951" s="28">
        <v>4.7E-2</v>
      </c>
      <c r="L951" s="15"/>
      <c r="M951" s="15">
        <f t="shared" si="159"/>
        <v>2.0249221183800623</v>
      </c>
      <c r="N951" s="15"/>
      <c r="O951" s="27"/>
      <c r="P951" s="34"/>
    </row>
    <row r="952" spans="1:16" x14ac:dyDescent="0.25">
      <c r="G952" s="6">
        <f t="shared" si="158"/>
        <v>1025</v>
      </c>
      <c r="H952" s="6">
        <v>100</v>
      </c>
      <c r="I952" s="6">
        <v>1070</v>
      </c>
      <c r="J952" s="28" t="s">
        <v>20</v>
      </c>
      <c r="K952" s="28">
        <v>5.6000000000000001E-2</v>
      </c>
      <c r="L952" s="15"/>
      <c r="M952" s="15">
        <f t="shared" si="159"/>
        <v>2.7258566978193146</v>
      </c>
      <c r="N952" s="15"/>
      <c r="O952" s="27"/>
      <c r="P952" s="34"/>
    </row>
    <row r="953" spans="1:16" x14ac:dyDescent="0.25">
      <c r="G953" s="6">
        <f t="shared" si="158"/>
        <v>1026</v>
      </c>
      <c r="H953" s="6">
        <v>100</v>
      </c>
      <c r="I953" s="6" t="s">
        <v>22</v>
      </c>
      <c r="J953" s="28" t="s">
        <v>20</v>
      </c>
      <c r="K953" s="28">
        <v>2.1000000000000001E-2</v>
      </c>
      <c r="L953" s="15"/>
      <c r="M953" s="15"/>
      <c r="N953" s="15"/>
      <c r="O953" s="27"/>
      <c r="P953" s="34"/>
    </row>
    <row r="954" spans="1:16" x14ac:dyDescent="0.25">
      <c r="A954" s="6">
        <v>127</v>
      </c>
      <c r="B954" s="6" t="s">
        <v>39</v>
      </c>
      <c r="C954" s="9">
        <v>43663</v>
      </c>
      <c r="D954" s="6">
        <v>1633</v>
      </c>
      <c r="E954" s="6">
        <v>39.878867</v>
      </c>
      <c r="F954" s="6">
        <v>-70.829314999999994</v>
      </c>
      <c r="G954" s="6">
        <f t="shared" si="158"/>
        <v>1027</v>
      </c>
      <c r="H954" s="6">
        <v>0</v>
      </c>
      <c r="I954" s="6">
        <v>1070</v>
      </c>
      <c r="J954" s="28">
        <v>1.4E-2</v>
      </c>
      <c r="K954" s="28">
        <v>9.7000000000000003E-2</v>
      </c>
      <c r="L954" s="15">
        <f t="shared" ref="L954:L1014" si="160">1000*J954*1000/(14*I954)</f>
        <v>0.93457943925233644</v>
      </c>
      <c r="M954" s="15">
        <f>1000*(K954-K$962)*1000/(12*I954)</f>
        <v>5.841121495327104</v>
      </c>
      <c r="N954" s="15">
        <f t="shared" ref="N954:N1014" si="161">M954/L954</f>
        <v>6.2500000000000018</v>
      </c>
      <c r="O954" s="27"/>
      <c r="P954" s="34"/>
    </row>
    <row r="955" spans="1:16" x14ac:dyDescent="0.25">
      <c r="G955" s="6">
        <f t="shared" si="158"/>
        <v>1028</v>
      </c>
      <c r="H955" s="6">
        <v>10</v>
      </c>
      <c r="I955" s="6">
        <v>1070</v>
      </c>
      <c r="J955" s="28">
        <v>8.0000000000000002E-3</v>
      </c>
      <c r="K955" s="28">
        <v>6.0999999999999999E-2</v>
      </c>
      <c r="L955" s="15">
        <f t="shared" si="160"/>
        <v>0.53404539385847793</v>
      </c>
      <c r="M955" s="15">
        <f t="shared" ref="M955:M961" si="162">1000*(K955-K$962)*1000/(12*I955)</f>
        <v>3.0373831775700935</v>
      </c>
      <c r="N955" s="15">
        <f t="shared" si="161"/>
        <v>5.6875</v>
      </c>
      <c r="O955" s="27"/>
      <c r="P955" s="34"/>
    </row>
    <row r="956" spans="1:16" x14ac:dyDescent="0.25">
      <c r="G956" s="6">
        <f t="shared" si="158"/>
        <v>1029</v>
      </c>
      <c r="H956" s="6">
        <v>20</v>
      </c>
      <c r="I956" s="6">
        <v>1070</v>
      </c>
      <c r="J956" s="28">
        <v>8.9999999999999993E-3</v>
      </c>
      <c r="K956" s="28">
        <v>6.6000000000000003E-2</v>
      </c>
      <c r="L956" s="15">
        <f t="shared" si="160"/>
        <v>0.6008010680907877</v>
      </c>
      <c r="M956" s="15">
        <f t="shared" si="162"/>
        <v>3.4267912772585674</v>
      </c>
      <c r="N956" s="15">
        <f t="shared" si="161"/>
        <v>5.7037037037037042</v>
      </c>
      <c r="O956" s="27"/>
      <c r="P956" s="34"/>
    </row>
    <row r="957" spans="1:16" x14ac:dyDescent="0.25">
      <c r="G957" s="6">
        <f t="shared" si="158"/>
        <v>1030</v>
      </c>
      <c r="H957" s="6">
        <v>30</v>
      </c>
      <c r="I957" s="6">
        <v>1070</v>
      </c>
      <c r="J957" s="28">
        <v>1.4999999999999999E-2</v>
      </c>
      <c r="K957" s="28">
        <v>9.2999999999999999E-2</v>
      </c>
      <c r="L957" s="15">
        <f t="shared" si="160"/>
        <v>1.0013351134846462</v>
      </c>
      <c r="M957" s="15">
        <f t="shared" si="162"/>
        <v>5.5295950155763247</v>
      </c>
      <c r="N957" s="15">
        <f t="shared" si="161"/>
        <v>5.522222222222223</v>
      </c>
      <c r="O957" s="27"/>
      <c r="P957" s="34"/>
    </row>
    <row r="958" spans="1:16" x14ac:dyDescent="0.25">
      <c r="G958" s="6">
        <f t="shared" si="158"/>
        <v>1031</v>
      </c>
      <c r="H958" s="6">
        <v>44</v>
      </c>
      <c r="I958" s="6">
        <v>1070</v>
      </c>
      <c r="J958" s="28">
        <v>2.1999999999999999E-2</v>
      </c>
      <c r="K958" s="28">
        <v>0.114</v>
      </c>
      <c r="L958" s="15">
        <f t="shared" si="160"/>
        <v>1.4686248331108145</v>
      </c>
      <c r="M958" s="15">
        <f t="shared" si="162"/>
        <v>7.1651090342679131</v>
      </c>
      <c r="N958" s="15">
        <f t="shared" si="161"/>
        <v>4.8787878787878789</v>
      </c>
      <c r="O958" s="27"/>
      <c r="P958" s="34"/>
    </row>
    <row r="959" spans="1:16" x14ac:dyDescent="0.25">
      <c r="G959" s="6">
        <f t="shared" si="158"/>
        <v>1032</v>
      </c>
      <c r="H959" s="6">
        <v>60</v>
      </c>
      <c r="I959" s="6">
        <v>1070</v>
      </c>
      <c r="J959" s="28">
        <v>1.2E-2</v>
      </c>
      <c r="K959" s="28">
        <v>8.4000000000000005E-2</v>
      </c>
      <c r="L959" s="15">
        <f t="shared" si="160"/>
        <v>0.8010680907877169</v>
      </c>
      <c r="M959" s="15">
        <f t="shared" si="162"/>
        <v>4.8286604361370724</v>
      </c>
      <c r="N959" s="15">
        <f t="shared" si="161"/>
        <v>6.0277777777777795</v>
      </c>
      <c r="O959" s="27"/>
      <c r="P959" s="34"/>
    </row>
    <row r="960" spans="1:16" x14ac:dyDescent="0.25">
      <c r="G960" s="6">
        <f t="shared" si="158"/>
        <v>1033</v>
      </c>
      <c r="H960" s="6">
        <v>80</v>
      </c>
      <c r="I960" s="6">
        <v>1070</v>
      </c>
      <c r="J960" s="28" t="s">
        <v>20</v>
      </c>
      <c r="K960" s="28">
        <v>5.5E-2</v>
      </c>
      <c r="L960" s="15"/>
      <c r="M960" s="15">
        <f t="shared" si="162"/>
        <v>2.5700934579439254</v>
      </c>
      <c r="N960" s="15"/>
      <c r="O960" s="27"/>
      <c r="P960" s="34"/>
    </row>
    <row r="961" spans="1:16" x14ac:dyDescent="0.25">
      <c r="G961" s="6">
        <f t="shared" si="158"/>
        <v>1034</v>
      </c>
      <c r="H961" s="6">
        <v>100</v>
      </c>
      <c r="I961" s="6">
        <v>1070</v>
      </c>
      <c r="J961" s="28" t="s">
        <v>20</v>
      </c>
      <c r="K961" s="28">
        <v>4.7E-2</v>
      </c>
      <c r="L961" s="15"/>
      <c r="M961" s="15">
        <f t="shared" si="162"/>
        <v>1.9470404984423677</v>
      </c>
      <c r="N961" s="15"/>
      <c r="O961" s="27"/>
      <c r="P961" s="34"/>
    </row>
    <row r="962" spans="1:16" x14ac:dyDescent="0.25">
      <c r="G962" s="6" t="s">
        <v>59</v>
      </c>
      <c r="H962" s="6">
        <v>100</v>
      </c>
      <c r="I962" s="6" t="s">
        <v>22</v>
      </c>
      <c r="J962" s="28" t="s">
        <v>20</v>
      </c>
      <c r="K962" s="28">
        <v>2.1999999999999999E-2</v>
      </c>
      <c r="L962" s="15"/>
      <c r="M962" s="15"/>
      <c r="N962" s="15"/>
      <c r="O962" s="27"/>
      <c r="P962" s="34"/>
    </row>
    <row r="963" spans="1:16" x14ac:dyDescent="0.25">
      <c r="A963" s="6">
        <v>128</v>
      </c>
      <c r="B963" s="6" t="s">
        <v>38</v>
      </c>
      <c r="C963" s="9">
        <v>43663</v>
      </c>
      <c r="D963" s="6">
        <v>1807</v>
      </c>
      <c r="E963" s="6">
        <v>39.945394</v>
      </c>
      <c r="F963" s="6">
        <v>-70.830850999999996</v>
      </c>
      <c r="G963" s="6">
        <v>1035</v>
      </c>
      <c r="H963" s="6">
        <v>0</v>
      </c>
      <c r="I963" s="6">
        <v>1070</v>
      </c>
      <c r="J963" s="28">
        <v>1.7999999999999999E-2</v>
      </c>
      <c r="K963" s="28">
        <v>0.126</v>
      </c>
      <c r="L963" s="15">
        <f t="shared" si="160"/>
        <v>1.2016021361815754</v>
      </c>
      <c r="M963" s="15">
        <f>1000*(K963-K$971)*1000/(12*I963)</f>
        <v>8.1775700934579447</v>
      </c>
      <c r="N963" s="15">
        <f t="shared" si="161"/>
        <v>6.8055555555555562</v>
      </c>
      <c r="O963" s="27"/>
      <c r="P963" s="34"/>
    </row>
    <row r="964" spans="1:16" x14ac:dyDescent="0.25">
      <c r="G964" s="6">
        <f>G963+1</f>
        <v>1036</v>
      </c>
      <c r="H964" s="6">
        <v>10</v>
      </c>
      <c r="I964" s="6">
        <v>1070</v>
      </c>
      <c r="J964" s="28">
        <v>0.03</v>
      </c>
      <c r="K964" s="28">
        <v>0.183</v>
      </c>
      <c r="L964" s="15">
        <f t="shared" si="160"/>
        <v>2.0026702269692924</v>
      </c>
      <c r="M964" s="15">
        <f t="shared" ref="M964:M970" si="163">1000*(K964-K$971)*1000/(12*I964)</f>
        <v>12.616822429906541</v>
      </c>
      <c r="N964" s="15">
        <f t="shared" si="161"/>
        <v>6.3</v>
      </c>
      <c r="O964" s="27"/>
      <c r="P964" s="34"/>
    </row>
    <row r="965" spans="1:16" x14ac:dyDescent="0.25">
      <c r="G965" s="6">
        <f t="shared" ref="G965:G1028" si="164">G964+1</f>
        <v>1037</v>
      </c>
      <c r="H965" s="6">
        <v>21</v>
      </c>
      <c r="I965" s="6">
        <v>1070</v>
      </c>
      <c r="J965" s="28">
        <v>4.3999999999999997E-2</v>
      </c>
      <c r="K965" s="28">
        <v>0.248</v>
      </c>
      <c r="L965" s="15">
        <f t="shared" si="160"/>
        <v>2.937249666221629</v>
      </c>
      <c r="M965" s="15">
        <f t="shared" si="163"/>
        <v>17.679127725856699</v>
      </c>
      <c r="N965" s="15">
        <f t="shared" si="161"/>
        <v>6.0189393939393936</v>
      </c>
      <c r="O965" s="27"/>
      <c r="P965" s="34"/>
    </row>
    <row r="966" spans="1:16" x14ac:dyDescent="0.25">
      <c r="G966" s="6">
        <f t="shared" si="164"/>
        <v>1038</v>
      </c>
      <c r="H966" s="6">
        <v>33</v>
      </c>
      <c r="I966" s="6">
        <v>1070</v>
      </c>
      <c r="J966" s="28">
        <v>3.4000000000000002E-2</v>
      </c>
      <c r="K966" s="28">
        <v>0.20100000000000001</v>
      </c>
      <c r="L966" s="15">
        <f t="shared" si="160"/>
        <v>2.2696929238985315</v>
      </c>
      <c r="M966" s="15">
        <f t="shared" si="163"/>
        <v>14.01869158878505</v>
      </c>
      <c r="N966" s="15">
        <f t="shared" si="161"/>
        <v>6.1764705882352953</v>
      </c>
      <c r="O966" s="27"/>
      <c r="P966" s="34"/>
    </row>
    <row r="967" spans="1:16" x14ac:dyDescent="0.25">
      <c r="G967" s="6">
        <f t="shared" si="164"/>
        <v>1039</v>
      </c>
      <c r="H967" s="6">
        <v>40</v>
      </c>
      <c r="I967" s="6">
        <v>1070</v>
      </c>
      <c r="J967" s="28">
        <v>8.0000000000000002E-3</v>
      </c>
      <c r="K967" s="28">
        <v>6.3E-2</v>
      </c>
      <c r="L967" s="15">
        <f t="shared" si="160"/>
        <v>0.53404539385847793</v>
      </c>
      <c r="M967" s="15">
        <f t="shared" si="163"/>
        <v>3.2710280373831768</v>
      </c>
      <c r="N967" s="15">
        <f t="shared" si="161"/>
        <v>6.1249999999999991</v>
      </c>
      <c r="O967" s="27"/>
      <c r="P967" s="34"/>
    </row>
    <row r="968" spans="1:16" x14ac:dyDescent="0.25">
      <c r="G968" s="6">
        <f t="shared" si="164"/>
        <v>1040</v>
      </c>
      <c r="H968" s="6">
        <v>60</v>
      </c>
      <c r="I968" s="6">
        <v>1070</v>
      </c>
      <c r="J968" s="28">
        <v>6.0000000000000001E-3</v>
      </c>
      <c r="K968" s="28">
        <v>4.5999999999999999E-2</v>
      </c>
      <c r="L968" s="15">
        <f t="shared" si="160"/>
        <v>0.40053404539385845</v>
      </c>
      <c r="M968" s="15">
        <f t="shared" si="163"/>
        <v>1.9470404984423673</v>
      </c>
      <c r="N968" s="15">
        <f t="shared" si="161"/>
        <v>4.8611111111111107</v>
      </c>
      <c r="O968" s="27"/>
      <c r="P968" s="34"/>
    </row>
    <row r="969" spans="1:16" x14ac:dyDescent="0.25">
      <c r="G969" s="6">
        <f t="shared" si="164"/>
        <v>1041</v>
      </c>
      <c r="H969" s="6">
        <v>80</v>
      </c>
      <c r="I969" s="6">
        <v>1070</v>
      </c>
      <c r="J969" s="28" t="s">
        <v>20</v>
      </c>
      <c r="K969" s="28">
        <v>5.6000000000000001E-2</v>
      </c>
      <c r="L969" s="15"/>
      <c r="M969" s="15">
        <f t="shared" si="163"/>
        <v>2.7258566978193146</v>
      </c>
      <c r="N969" s="15"/>
      <c r="O969" s="27"/>
      <c r="P969" s="34"/>
    </row>
    <row r="970" spans="1:16" x14ac:dyDescent="0.25">
      <c r="G970" s="6">
        <f t="shared" si="164"/>
        <v>1042</v>
      </c>
      <c r="H970" s="6">
        <v>100</v>
      </c>
      <c r="I970" s="6">
        <v>1070</v>
      </c>
      <c r="J970" s="28" t="s">
        <v>20</v>
      </c>
      <c r="K970" s="28">
        <v>3.7999999999999999E-2</v>
      </c>
      <c r="L970" s="15"/>
      <c r="M970" s="15">
        <f t="shared" si="163"/>
        <v>1.3239875389408098</v>
      </c>
      <c r="N970" s="15"/>
      <c r="O970" s="27"/>
      <c r="P970" s="34"/>
    </row>
    <row r="971" spans="1:16" x14ac:dyDescent="0.25">
      <c r="G971" s="6">
        <f t="shared" si="164"/>
        <v>1043</v>
      </c>
      <c r="H971" s="6">
        <v>100</v>
      </c>
      <c r="I971" s="6" t="s">
        <v>22</v>
      </c>
      <c r="J971" s="28" t="s">
        <v>20</v>
      </c>
      <c r="K971" s="28">
        <v>2.1000000000000001E-2</v>
      </c>
      <c r="L971" s="15"/>
      <c r="M971" s="15"/>
      <c r="N971" s="15"/>
      <c r="O971" s="27"/>
      <c r="P971" s="34"/>
    </row>
    <row r="972" spans="1:16" x14ac:dyDescent="0.25">
      <c r="A972" s="6">
        <v>129</v>
      </c>
      <c r="B972" s="6" t="s">
        <v>37</v>
      </c>
      <c r="C972" s="9">
        <v>43663</v>
      </c>
      <c r="D972" s="6">
        <v>1847</v>
      </c>
      <c r="E972" s="6">
        <v>40.010748999999997</v>
      </c>
      <c r="F972" s="6">
        <v>-70.831016000000005</v>
      </c>
      <c r="G972" s="6">
        <f t="shared" si="164"/>
        <v>1044</v>
      </c>
      <c r="H972" s="6">
        <v>0</v>
      </c>
      <c r="I972" s="6">
        <v>1070</v>
      </c>
      <c r="J972" s="28">
        <v>1.4999999999999999E-2</v>
      </c>
      <c r="K972" s="28">
        <v>0.112</v>
      </c>
      <c r="L972" s="15">
        <f t="shared" si="160"/>
        <v>1.0013351134846462</v>
      </c>
      <c r="M972" s="15">
        <f>1000*(K972-K$980)*1000/(12*I972)</f>
        <v>7.3987538940809969</v>
      </c>
      <c r="N972" s="15">
        <f t="shared" si="161"/>
        <v>7.3888888888888884</v>
      </c>
      <c r="O972" s="27"/>
      <c r="P972" s="34"/>
    </row>
    <row r="973" spans="1:16" x14ac:dyDescent="0.25">
      <c r="G973" s="6">
        <f t="shared" si="164"/>
        <v>1045</v>
      </c>
      <c r="H973" s="6">
        <v>10</v>
      </c>
      <c r="I973" s="6">
        <v>1070</v>
      </c>
      <c r="J973" s="28">
        <v>0.03</v>
      </c>
      <c r="K973" s="28">
        <v>0.217</v>
      </c>
      <c r="L973" s="15">
        <f t="shared" si="160"/>
        <v>2.0026702269692924</v>
      </c>
      <c r="M973" s="15">
        <f t="shared" ref="M973:M979" si="165">1000*(K973-K$980)*1000/(12*I973)</f>
        <v>15.576323987538942</v>
      </c>
      <c r="N973" s="15">
        <f t="shared" si="161"/>
        <v>7.7777777777777777</v>
      </c>
      <c r="O973" s="27"/>
      <c r="P973" s="34"/>
    </row>
    <row r="974" spans="1:16" x14ac:dyDescent="0.25">
      <c r="G974" s="6">
        <f t="shared" si="164"/>
        <v>1046</v>
      </c>
      <c r="H974" s="6">
        <v>20</v>
      </c>
      <c r="I974" s="6">
        <v>1070</v>
      </c>
      <c r="J974" s="28">
        <v>3.6999999999999998E-2</v>
      </c>
      <c r="K974" s="28">
        <v>0.22600000000000001</v>
      </c>
      <c r="L974" s="15">
        <f t="shared" si="160"/>
        <v>2.4699599465954605</v>
      </c>
      <c r="M974" s="15">
        <f t="shared" si="165"/>
        <v>16.277258566978194</v>
      </c>
      <c r="N974" s="15">
        <f t="shared" si="161"/>
        <v>6.5900900900900909</v>
      </c>
      <c r="O974" s="27"/>
      <c r="P974" s="34"/>
    </row>
    <row r="975" spans="1:16" x14ac:dyDescent="0.25">
      <c r="G975" s="6">
        <f t="shared" si="164"/>
        <v>1047</v>
      </c>
      <c r="H975" s="6">
        <v>30</v>
      </c>
      <c r="I975" s="6">
        <v>1070</v>
      </c>
      <c r="J975" s="28">
        <v>2.8000000000000001E-2</v>
      </c>
      <c r="K975" s="28">
        <v>0.19</v>
      </c>
      <c r="L975" s="15">
        <f t="shared" si="160"/>
        <v>1.8691588785046729</v>
      </c>
      <c r="M975" s="15">
        <f t="shared" si="165"/>
        <v>13.473520249221183</v>
      </c>
      <c r="N975" s="15">
        <f t="shared" si="161"/>
        <v>7.208333333333333</v>
      </c>
      <c r="O975" s="27"/>
      <c r="P975" s="34"/>
    </row>
    <row r="976" spans="1:16" x14ac:dyDescent="0.25">
      <c r="G976" s="6">
        <f t="shared" si="164"/>
        <v>1048</v>
      </c>
      <c r="H976" s="6">
        <v>40</v>
      </c>
      <c r="I976" s="6">
        <v>1070</v>
      </c>
      <c r="J976" s="28">
        <v>8.9999999999999993E-3</v>
      </c>
      <c r="K976" s="28">
        <v>7.8E-2</v>
      </c>
      <c r="L976" s="15">
        <f t="shared" si="160"/>
        <v>0.6008010680907877</v>
      </c>
      <c r="M976" s="15">
        <f t="shared" si="165"/>
        <v>4.7507788161993769</v>
      </c>
      <c r="N976" s="15">
        <f t="shared" si="161"/>
        <v>7.9074074074074074</v>
      </c>
      <c r="O976" s="27"/>
      <c r="P976" s="34"/>
    </row>
    <row r="977" spans="1:16" x14ac:dyDescent="0.25">
      <c r="G977" s="6">
        <f t="shared" si="164"/>
        <v>1049</v>
      </c>
      <c r="H977" s="6">
        <v>60</v>
      </c>
      <c r="I977" s="6">
        <v>1070</v>
      </c>
      <c r="J977" s="28">
        <v>7.0000000000000001E-3</v>
      </c>
      <c r="K977" s="28">
        <v>6.7000000000000004E-2</v>
      </c>
      <c r="L977" s="15">
        <f t="shared" si="160"/>
        <v>0.46728971962616822</v>
      </c>
      <c r="M977" s="15">
        <f t="shared" si="165"/>
        <v>3.8940809968847354</v>
      </c>
      <c r="N977" s="15">
        <f t="shared" si="161"/>
        <v>8.3333333333333339</v>
      </c>
      <c r="O977" s="27"/>
      <c r="P977" s="34"/>
    </row>
    <row r="978" spans="1:16" x14ac:dyDescent="0.25">
      <c r="G978" s="6">
        <f t="shared" si="164"/>
        <v>1050</v>
      </c>
      <c r="H978" s="6">
        <v>80</v>
      </c>
      <c r="I978" s="6">
        <v>1070</v>
      </c>
      <c r="J978" s="28" t="s">
        <v>20</v>
      </c>
      <c r="K978" s="28">
        <v>4.2000000000000003E-2</v>
      </c>
      <c r="L978" s="15"/>
      <c r="M978" s="15">
        <f t="shared" si="165"/>
        <v>1.9470404984423677</v>
      </c>
      <c r="N978" s="15"/>
      <c r="O978" s="27"/>
      <c r="P978" s="34"/>
    </row>
    <row r="979" spans="1:16" x14ac:dyDescent="0.25">
      <c r="G979" s="6">
        <f t="shared" si="164"/>
        <v>1051</v>
      </c>
      <c r="H979" s="6">
        <v>100</v>
      </c>
      <c r="I979" s="6">
        <v>1070</v>
      </c>
      <c r="J979" s="28">
        <v>7.0000000000000001E-3</v>
      </c>
      <c r="K979" s="28">
        <v>4.8000000000000001E-2</v>
      </c>
      <c r="L979" s="15">
        <f t="shared" si="160"/>
        <v>0.46728971962616822</v>
      </c>
      <c r="M979" s="15">
        <f t="shared" si="165"/>
        <v>2.4143302180685358</v>
      </c>
      <c r="N979" s="15">
        <f t="shared" si="161"/>
        <v>5.166666666666667</v>
      </c>
      <c r="O979" s="27"/>
      <c r="P979" s="34"/>
    </row>
    <row r="980" spans="1:16" x14ac:dyDescent="0.25">
      <c r="G980" s="6">
        <f t="shared" si="164"/>
        <v>1052</v>
      </c>
      <c r="H980" s="6">
        <v>100</v>
      </c>
      <c r="I980" s="6" t="s">
        <v>22</v>
      </c>
      <c r="J980" s="28" t="s">
        <v>20</v>
      </c>
      <c r="K980" s="28">
        <v>1.7000000000000001E-2</v>
      </c>
      <c r="L980" s="15"/>
      <c r="M980" s="15"/>
      <c r="N980" s="15"/>
      <c r="O980" s="27"/>
      <c r="P980" s="34"/>
    </row>
    <row r="981" spans="1:16" x14ac:dyDescent="0.25">
      <c r="A981" s="6">
        <v>130</v>
      </c>
      <c r="B981" s="6" t="s">
        <v>36</v>
      </c>
      <c r="C981" s="9">
        <v>43663</v>
      </c>
      <c r="D981" s="6">
        <v>42</v>
      </c>
      <c r="E981" s="6">
        <v>40.077314999999999</v>
      </c>
      <c r="F981" s="6">
        <v>-70.831379999999996</v>
      </c>
      <c r="G981" s="6">
        <f t="shared" si="164"/>
        <v>1053</v>
      </c>
      <c r="H981" s="6">
        <v>0</v>
      </c>
      <c r="I981" s="6">
        <v>1070</v>
      </c>
      <c r="J981" s="28">
        <v>1.4999999999999999E-2</v>
      </c>
      <c r="K981" s="28">
        <v>0.11899999999999999</v>
      </c>
      <c r="L981" s="15">
        <f t="shared" si="160"/>
        <v>1.0013351134846462</v>
      </c>
      <c r="M981" s="15">
        <f>1000*(K981-K$989)*1000/(12*I981)</f>
        <v>7.8660436137071637</v>
      </c>
      <c r="N981" s="15">
        <f t="shared" si="161"/>
        <v>7.8555555555555543</v>
      </c>
      <c r="O981" s="27"/>
      <c r="P981" s="34"/>
    </row>
    <row r="982" spans="1:16" x14ac:dyDescent="0.25">
      <c r="G982" s="6">
        <f t="shared" si="164"/>
        <v>1054</v>
      </c>
      <c r="H982" s="6">
        <v>10</v>
      </c>
      <c r="I982" s="6">
        <v>1070</v>
      </c>
      <c r="J982" s="28">
        <v>2.5000000000000001E-2</v>
      </c>
      <c r="K982" s="28">
        <v>0.184</v>
      </c>
      <c r="L982" s="15">
        <f t="shared" si="160"/>
        <v>1.6688918558077437</v>
      </c>
      <c r="M982" s="15">
        <f t="shared" ref="M982:M988" si="166">1000*(K982-K$989)*1000/(12*I982)</f>
        <v>12.928348909657322</v>
      </c>
      <c r="N982" s="15">
        <f t="shared" si="161"/>
        <v>7.746666666666667</v>
      </c>
      <c r="O982" s="27"/>
      <c r="P982" s="34"/>
    </row>
    <row r="983" spans="1:16" x14ac:dyDescent="0.25">
      <c r="G983" s="6">
        <f t="shared" si="164"/>
        <v>1055</v>
      </c>
      <c r="H983" s="6">
        <v>20</v>
      </c>
      <c r="I983" s="6">
        <v>1070</v>
      </c>
      <c r="J983" s="28">
        <v>3.1E-2</v>
      </c>
      <c r="K983" s="28">
        <v>0.21199999999999999</v>
      </c>
      <c r="L983" s="15">
        <f t="shared" si="160"/>
        <v>2.0694259012016021</v>
      </c>
      <c r="M983" s="15">
        <f t="shared" si="166"/>
        <v>15.109034267912772</v>
      </c>
      <c r="N983" s="15">
        <f t="shared" si="161"/>
        <v>7.301075268817204</v>
      </c>
      <c r="O983" s="27"/>
      <c r="P983" s="34"/>
    </row>
    <row r="984" spans="1:16" x14ac:dyDescent="0.25">
      <c r="G984" s="6">
        <f t="shared" si="164"/>
        <v>1056</v>
      </c>
      <c r="H984" s="6">
        <v>30</v>
      </c>
      <c r="I984" s="6">
        <v>1070</v>
      </c>
      <c r="J984" s="28">
        <v>7.0000000000000007E-2</v>
      </c>
      <c r="K984" s="28">
        <v>0.30599999999999999</v>
      </c>
      <c r="L984" s="15">
        <f t="shared" si="160"/>
        <v>4.6728971962616823</v>
      </c>
      <c r="M984" s="15">
        <f t="shared" si="166"/>
        <v>22.429906542056074</v>
      </c>
      <c r="N984" s="15">
        <f t="shared" si="161"/>
        <v>4.8</v>
      </c>
      <c r="O984" s="27"/>
      <c r="P984" s="34"/>
    </row>
    <row r="985" spans="1:16" x14ac:dyDescent="0.25">
      <c r="G985" s="6">
        <f t="shared" si="164"/>
        <v>1057</v>
      </c>
      <c r="H985" s="6">
        <v>40</v>
      </c>
      <c r="I985" s="6">
        <v>1070</v>
      </c>
      <c r="J985" s="28">
        <v>6.0000000000000001E-3</v>
      </c>
      <c r="K985" s="28">
        <v>6.3E-2</v>
      </c>
      <c r="L985" s="15">
        <f t="shared" si="160"/>
        <v>0.40053404539385845</v>
      </c>
      <c r="M985" s="15">
        <f t="shared" si="166"/>
        <v>3.5046728971962615</v>
      </c>
      <c r="N985" s="15">
        <f t="shared" si="161"/>
        <v>8.75</v>
      </c>
      <c r="O985" s="27"/>
      <c r="P985" s="34"/>
    </row>
    <row r="986" spans="1:16" x14ac:dyDescent="0.25">
      <c r="G986" s="6">
        <f t="shared" si="164"/>
        <v>1058</v>
      </c>
      <c r="H986" s="6">
        <v>61</v>
      </c>
      <c r="I986" s="6">
        <v>1070</v>
      </c>
      <c r="J986" s="28">
        <v>8.0000000000000002E-3</v>
      </c>
      <c r="K986" s="28">
        <v>6.4000000000000001E-2</v>
      </c>
      <c r="L986" s="15">
        <f t="shared" si="160"/>
        <v>0.53404539385847793</v>
      </c>
      <c r="M986" s="15">
        <f t="shared" si="166"/>
        <v>3.5825545171339566</v>
      </c>
      <c r="N986" s="15">
        <f t="shared" si="161"/>
        <v>6.7083333333333339</v>
      </c>
      <c r="O986" s="27"/>
      <c r="P986" s="34"/>
    </row>
    <row r="987" spans="1:16" x14ac:dyDescent="0.25">
      <c r="G987" s="6">
        <f t="shared" si="164"/>
        <v>1059</v>
      </c>
      <c r="H987" s="6">
        <v>80</v>
      </c>
      <c r="I987" s="6">
        <v>1070</v>
      </c>
      <c r="J987" s="28" t="s">
        <v>20</v>
      </c>
      <c r="K987" s="28">
        <v>4.2000000000000003E-2</v>
      </c>
      <c r="L987" s="15"/>
      <c r="M987" s="15">
        <f t="shared" si="166"/>
        <v>1.8691588785046731</v>
      </c>
      <c r="N987" s="15"/>
      <c r="O987" s="27"/>
      <c r="P987" s="34"/>
    </row>
    <row r="988" spans="1:16" x14ac:dyDescent="0.25">
      <c r="G988" s="6">
        <f t="shared" si="164"/>
        <v>1060</v>
      </c>
      <c r="H988" s="6">
        <v>100</v>
      </c>
      <c r="I988" s="6">
        <v>1070</v>
      </c>
      <c r="J988" s="28" t="s">
        <v>20</v>
      </c>
      <c r="K988" s="28">
        <v>3.4000000000000002E-2</v>
      </c>
      <c r="L988" s="15"/>
      <c r="M988" s="15">
        <f t="shared" si="166"/>
        <v>1.2461059190031156</v>
      </c>
      <c r="N988" s="15"/>
      <c r="O988" s="27"/>
      <c r="P988" s="34"/>
    </row>
    <row r="989" spans="1:16" x14ac:dyDescent="0.25">
      <c r="G989" s="6">
        <f t="shared" si="164"/>
        <v>1061</v>
      </c>
      <c r="H989" s="6">
        <v>100</v>
      </c>
      <c r="I989" s="6" t="s">
        <v>22</v>
      </c>
      <c r="J989" s="28" t="s">
        <v>20</v>
      </c>
      <c r="K989" s="28">
        <v>1.7999999999999999E-2</v>
      </c>
      <c r="L989" s="15"/>
      <c r="M989" s="15"/>
      <c r="N989" s="15"/>
      <c r="O989" s="27"/>
      <c r="P989" s="34"/>
    </row>
    <row r="990" spans="1:16" x14ac:dyDescent="0.25">
      <c r="A990" s="6">
        <v>131</v>
      </c>
      <c r="B990" s="6" t="s">
        <v>35</v>
      </c>
      <c r="C990" s="9">
        <v>43664</v>
      </c>
      <c r="D990" s="6">
        <v>58</v>
      </c>
      <c r="E990" s="6">
        <v>40.140256000000001</v>
      </c>
      <c r="F990" s="6">
        <v>-70.829266000000004</v>
      </c>
      <c r="G990" s="6">
        <f t="shared" si="164"/>
        <v>1062</v>
      </c>
      <c r="H990" s="6">
        <v>0</v>
      </c>
      <c r="I990" s="6">
        <v>1070</v>
      </c>
      <c r="J990" s="28">
        <v>1.9E-2</v>
      </c>
      <c r="K990" s="28">
        <v>0.128</v>
      </c>
      <c r="L990" s="15">
        <f t="shared" si="160"/>
        <v>1.2683578104138853</v>
      </c>
      <c r="M990" s="15">
        <f>1000*(K990-K$998)*1000/(12*I990)</f>
        <v>8.5669781931464168</v>
      </c>
      <c r="N990" s="15">
        <f t="shared" si="161"/>
        <v>6.7543859649122799</v>
      </c>
      <c r="O990" s="27"/>
      <c r="P990" s="34"/>
    </row>
    <row r="991" spans="1:16" x14ac:dyDescent="0.25">
      <c r="G991" s="6">
        <f t="shared" si="164"/>
        <v>1063</v>
      </c>
      <c r="H991" s="6">
        <v>10</v>
      </c>
      <c r="I991" s="6">
        <v>1070</v>
      </c>
      <c r="J991" s="28">
        <v>2.5000000000000001E-2</v>
      </c>
      <c r="K991" s="28">
        <v>0.17399999999999999</v>
      </c>
      <c r="L991" s="15">
        <f t="shared" si="160"/>
        <v>1.6688918558077437</v>
      </c>
      <c r="M991" s="15">
        <f t="shared" ref="M991:M997" si="167">1000*(K991-K$998)*1000/(12*I991)</f>
        <v>12.149532710280374</v>
      </c>
      <c r="N991" s="15">
        <f t="shared" si="161"/>
        <v>7.28</v>
      </c>
      <c r="O991" s="27"/>
      <c r="P991" s="34"/>
    </row>
    <row r="992" spans="1:16" x14ac:dyDescent="0.25">
      <c r="G992" s="6">
        <f t="shared" si="164"/>
        <v>1064</v>
      </c>
      <c r="H992" s="6">
        <v>20</v>
      </c>
      <c r="I992" s="6">
        <v>1070</v>
      </c>
      <c r="J992" s="28">
        <v>2.7E-2</v>
      </c>
      <c r="K992" s="28">
        <v>0.19600000000000001</v>
      </c>
      <c r="L992" s="15">
        <f t="shared" si="160"/>
        <v>1.8024032042723632</v>
      </c>
      <c r="M992" s="15">
        <f t="shared" si="167"/>
        <v>13.86292834890966</v>
      </c>
      <c r="N992" s="15">
        <f t="shared" si="161"/>
        <v>7.6913580246913593</v>
      </c>
      <c r="O992" s="27"/>
      <c r="P992" s="34"/>
    </row>
    <row r="993" spans="1:16" x14ac:dyDescent="0.25">
      <c r="G993" s="6">
        <f t="shared" si="164"/>
        <v>1065</v>
      </c>
      <c r="H993" s="6">
        <v>30</v>
      </c>
      <c r="I993" s="6">
        <v>1070</v>
      </c>
      <c r="J993" s="28">
        <v>0.04</v>
      </c>
      <c r="K993" s="28">
        <v>0.248</v>
      </c>
      <c r="L993" s="15">
        <f t="shared" si="160"/>
        <v>2.6702269692923899</v>
      </c>
      <c r="M993" s="15">
        <f t="shared" si="167"/>
        <v>17.912772585669781</v>
      </c>
      <c r="N993" s="15">
        <f t="shared" si="161"/>
        <v>6.708333333333333</v>
      </c>
      <c r="O993" s="27"/>
      <c r="P993" s="34"/>
    </row>
    <row r="994" spans="1:16" x14ac:dyDescent="0.25">
      <c r="G994" s="6">
        <f t="shared" si="164"/>
        <v>1066</v>
      </c>
      <c r="H994" s="6">
        <v>40</v>
      </c>
      <c r="I994" s="6">
        <v>1070</v>
      </c>
      <c r="J994" s="28">
        <v>8.9999999999999993E-3</v>
      </c>
      <c r="K994" s="28">
        <v>7.3999999999999996E-2</v>
      </c>
      <c r="L994" s="15">
        <f t="shared" si="160"/>
        <v>0.6008010680907877</v>
      </c>
      <c r="M994" s="15">
        <f t="shared" si="167"/>
        <v>4.361370716510903</v>
      </c>
      <c r="N994" s="15">
        <f t="shared" si="161"/>
        <v>7.2592592592592586</v>
      </c>
      <c r="O994" s="27"/>
      <c r="P994" s="34"/>
    </row>
    <row r="995" spans="1:16" x14ac:dyDescent="0.25">
      <c r="G995" s="6">
        <f t="shared" si="164"/>
        <v>1067</v>
      </c>
      <c r="H995" s="6">
        <v>60</v>
      </c>
      <c r="I995" s="6">
        <v>1070</v>
      </c>
      <c r="J995" s="28" t="s">
        <v>20</v>
      </c>
      <c r="K995" s="28">
        <v>4.2999999999999997E-2</v>
      </c>
      <c r="L995" s="15"/>
      <c r="M995" s="15">
        <f t="shared" si="167"/>
        <v>1.9470404984423673</v>
      </c>
      <c r="N995" s="15"/>
      <c r="O995" s="27"/>
      <c r="P995" s="34"/>
    </row>
    <row r="996" spans="1:16" x14ac:dyDescent="0.25">
      <c r="G996" s="6">
        <f t="shared" si="164"/>
        <v>1068</v>
      </c>
      <c r="H996" s="6">
        <v>80</v>
      </c>
      <c r="I996" s="6">
        <v>1070</v>
      </c>
      <c r="J996" s="28" t="s">
        <v>20</v>
      </c>
      <c r="K996" s="28">
        <v>4.5999999999999999E-2</v>
      </c>
      <c r="L996" s="15"/>
      <c r="M996" s="15">
        <f t="shared" si="167"/>
        <v>2.1806853582554515</v>
      </c>
      <c r="N996" s="15"/>
      <c r="O996" s="27"/>
      <c r="P996" s="34"/>
    </row>
    <row r="997" spans="1:16" x14ac:dyDescent="0.25">
      <c r="G997" s="6">
        <f t="shared" si="164"/>
        <v>1069</v>
      </c>
      <c r="H997" s="6">
        <v>100</v>
      </c>
      <c r="I997" s="6">
        <v>1070</v>
      </c>
      <c r="J997" s="28" t="s">
        <v>20</v>
      </c>
      <c r="K997" s="28">
        <v>3.3000000000000002E-2</v>
      </c>
      <c r="L997" s="15"/>
      <c r="M997" s="15">
        <f t="shared" si="167"/>
        <v>1.1682242990654208</v>
      </c>
      <c r="N997" s="15"/>
      <c r="O997" s="27"/>
      <c r="P997" s="34"/>
    </row>
    <row r="998" spans="1:16" x14ac:dyDescent="0.25">
      <c r="G998" s="6">
        <f t="shared" si="164"/>
        <v>1070</v>
      </c>
      <c r="H998" s="6">
        <v>100</v>
      </c>
      <c r="I998" s="6" t="s">
        <v>22</v>
      </c>
      <c r="J998" s="28" t="s">
        <v>20</v>
      </c>
      <c r="K998" s="28">
        <v>1.7999999999999999E-2</v>
      </c>
      <c r="L998" s="15"/>
      <c r="M998" s="15"/>
      <c r="N998" s="15"/>
      <c r="O998" s="27"/>
      <c r="P998" s="34"/>
    </row>
    <row r="999" spans="1:16" x14ac:dyDescent="0.25">
      <c r="A999" s="6">
        <v>132</v>
      </c>
      <c r="B999" s="6" t="s">
        <v>34</v>
      </c>
      <c r="C999" s="9">
        <v>43664</v>
      </c>
      <c r="D999" s="6">
        <v>206</v>
      </c>
      <c r="E999" s="6">
        <v>40.204123000000003</v>
      </c>
      <c r="F999" s="6">
        <v>-70.828680000000006</v>
      </c>
      <c r="G999" s="6">
        <f t="shared" si="164"/>
        <v>1071</v>
      </c>
      <c r="H999" s="6">
        <v>0</v>
      </c>
      <c r="I999" s="6">
        <v>1070</v>
      </c>
      <c r="J999" s="28">
        <v>1.4E-2</v>
      </c>
      <c r="K999" s="28">
        <v>0.109</v>
      </c>
      <c r="L999" s="15">
        <f t="shared" si="160"/>
        <v>0.93457943925233644</v>
      </c>
      <c r="M999" s="15">
        <f>1000*(K999-K$1007)*1000/(12*I999)</f>
        <v>7.1651090342679131</v>
      </c>
      <c r="N999" s="15">
        <f t="shared" si="161"/>
        <v>7.666666666666667</v>
      </c>
      <c r="O999" s="27"/>
      <c r="P999" s="34"/>
    </row>
    <row r="1000" spans="1:16" x14ac:dyDescent="0.25">
      <c r="G1000" s="6">
        <f t="shared" si="164"/>
        <v>1072</v>
      </c>
      <c r="H1000" s="6">
        <v>10</v>
      </c>
      <c r="I1000" s="6">
        <v>1070</v>
      </c>
      <c r="J1000" s="28">
        <v>2.1000000000000001E-2</v>
      </c>
      <c r="K1000" s="28">
        <v>0.154</v>
      </c>
      <c r="L1000" s="15">
        <f t="shared" si="160"/>
        <v>1.4018691588785046</v>
      </c>
      <c r="M1000" s="15">
        <f t="shared" ref="M1000:M1006" si="168">1000*(K1000-K$1007)*1000/(12*I1000)</f>
        <v>10.669781931464174</v>
      </c>
      <c r="N1000" s="15">
        <f t="shared" si="161"/>
        <v>7.6111111111111107</v>
      </c>
      <c r="O1000" s="27"/>
      <c r="P1000" s="34"/>
    </row>
    <row r="1001" spans="1:16" x14ac:dyDescent="0.25">
      <c r="G1001" s="6">
        <f t="shared" si="164"/>
        <v>1073</v>
      </c>
      <c r="H1001" s="6">
        <v>20</v>
      </c>
      <c r="I1001" s="6">
        <v>1070</v>
      </c>
      <c r="J1001" s="28">
        <v>4.2000000000000003E-2</v>
      </c>
      <c r="K1001" s="28">
        <v>0.25700000000000001</v>
      </c>
      <c r="L1001" s="15">
        <f t="shared" si="160"/>
        <v>2.8037383177570092</v>
      </c>
      <c r="M1001" s="15">
        <f t="shared" si="168"/>
        <v>18.691588785046729</v>
      </c>
      <c r="N1001" s="15">
        <f t="shared" si="161"/>
        <v>6.666666666666667</v>
      </c>
      <c r="O1001" s="27"/>
      <c r="P1001" s="34"/>
    </row>
    <row r="1002" spans="1:16" x14ac:dyDescent="0.25">
      <c r="G1002" s="6">
        <f t="shared" si="164"/>
        <v>1074</v>
      </c>
      <c r="H1002" s="6">
        <v>30</v>
      </c>
      <c r="I1002" s="6">
        <v>1070</v>
      </c>
      <c r="J1002" s="28">
        <v>4.2999999999999997E-2</v>
      </c>
      <c r="K1002" s="28">
        <v>0.25</v>
      </c>
      <c r="L1002" s="15">
        <f t="shared" si="160"/>
        <v>2.8704939919893189</v>
      </c>
      <c r="M1002" s="15">
        <f t="shared" si="168"/>
        <v>18.146417445482864</v>
      </c>
      <c r="N1002" s="15">
        <f t="shared" si="161"/>
        <v>6.3217054263565888</v>
      </c>
      <c r="O1002" s="27"/>
      <c r="P1002" s="34"/>
    </row>
    <row r="1003" spans="1:16" x14ac:dyDescent="0.25">
      <c r="G1003" s="6">
        <f t="shared" si="164"/>
        <v>1075</v>
      </c>
      <c r="H1003" s="6">
        <v>40</v>
      </c>
      <c r="I1003" s="6">
        <v>1070</v>
      </c>
      <c r="J1003" s="28">
        <v>1.2999999999999999E-2</v>
      </c>
      <c r="K1003" s="28">
        <v>8.7999999999999995E-2</v>
      </c>
      <c r="L1003" s="15">
        <f t="shared" si="160"/>
        <v>0.86782376502002667</v>
      </c>
      <c r="M1003" s="15">
        <f t="shared" si="168"/>
        <v>5.5295950155763238</v>
      </c>
      <c r="N1003" s="15">
        <f t="shared" si="161"/>
        <v>6.3717948717948723</v>
      </c>
      <c r="O1003" s="27"/>
      <c r="P1003" s="34"/>
    </row>
    <row r="1004" spans="1:16" x14ac:dyDescent="0.25">
      <c r="G1004" s="6">
        <f t="shared" si="164"/>
        <v>1076</v>
      </c>
      <c r="H1004" s="6">
        <v>60</v>
      </c>
      <c r="I1004" s="6">
        <v>1070</v>
      </c>
      <c r="J1004" s="28">
        <v>4.0000000000000001E-3</v>
      </c>
      <c r="K1004" s="28">
        <v>0.05</v>
      </c>
      <c r="L1004" s="15">
        <f t="shared" si="160"/>
        <v>0.26702269692923897</v>
      </c>
      <c r="M1004" s="15">
        <f t="shared" si="168"/>
        <v>2.5700934579439254</v>
      </c>
      <c r="N1004" s="15">
        <f t="shared" si="161"/>
        <v>9.6250000000000018</v>
      </c>
      <c r="O1004" s="27"/>
      <c r="P1004" s="34"/>
    </row>
    <row r="1005" spans="1:16" x14ac:dyDescent="0.25">
      <c r="G1005" s="6">
        <f t="shared" si="164"/>
        <v>1077</v>
      </c>
      <c r="H1005" s="6">
        <v>80</v>
      </c>
      <c r="I1005" s="6">
        <v>1070</v>
      </c>
      <c r="J1005" s="28">
        <v>3.0000000000000001E-3</v>
      </c>
      <c r="K1005" s="28">
        <v>4.3999999999999997E-2</v>
      </c>
      <c r="L1005" s="15">
        <f t="shared" si="160"/>
        <v>0.20026702269692923</v>
      </c>
      <c r="M1005" s="15">
        <f t="shared" si="168"/>
        <v>2.1028037383177569</v>
      </c>
      <c r="N1005" s="15">
        <f t="shared" si="161"/>
        <v>10.5</v>
      </c>
      <c r="O1005" s="27"/>
      <c r="P1005" s="34"/>
    </row>
    <row r="1006" spans="1:16" x14ac:dyDescent="0.25">
      <c r="G1006" s="6">
        <f t="shared" si="164"/>
        <v>1078</v>
      </c>
      <c r="H1006" s="6">
        <v>100</v>
      </c>
      <c r="I1006" s="6">
        <v>1070</v>
      </c>
      <c r="J1006" s="28" t="s">
        <v>20</v>
      </c>
      <c r="K1006" s="28">
        <v>5.2999999999999999E-2</v>
      </c>
      <c r="L1006" s="15"/>
      <c r="M1006" s="15">
        <f t="shared" si="168"/>
        <v>2.8037383177570092</v>
      </c>
      <c r="N1006" s="15"/>
      <c r="O1006" s="27"/>
      <c r="P1006" s="34"/>
    </row>
    <row r="1007" spans="1:16" x14ac:dyDescent="0.25">
      <c r="G1007" s="6">
        <f t="shared" si="164"/>
        <v>1079</v>
      </c>
      <c r="H1007" s="6">
        <v>100</v>
      </c>
      <c r="I1007" s="6" t="s">
        <v>22</v>
      </c>
      <c r="J1007" s="28" t="s">
        <v>20</v>
      </c>
      <c r="K1007" s="28">
        <v>1.7000000000000001E-2</v>
      </c>
      <c r="L1007" s="15"/>
      <c r="M1007" s="15"/>
      <c r="N1007" s="15"/>
      <c r="O1007" s="27"/>
      <c r="P1007" s="34"/>
    </row>
    <row r="1008" spans="1:16" x14ac:dyDescent="0.25">
      <c r="A1008" s="6">
        <v>133</v>
      </c>
      <c r="B1008" s="6" t="s">
        <v>33</v>
      </c>
      <c r="C1008" s="9">
        <v>43664</v>
      </c>
      <c r="D1008" s="6">
        <v>306</v>
      </c>
      <c r="E1008" s="6">
        <v>40.269283000000001</v>
      </c>
      <c r="F1008" s="6">
        <v>-70.829148000000004</v>
      </c>
      <c r="G1008" s="6">
        <f t="shared" si="164"/>
        <v>1080</v>
      </c>
      <c r="H1008" s="6">
        <v>0</v>
      </c>
      <c r="I1008" s="6">
        <v>1070</v>
      </c>
      <c r="J1008" s="28">
        <v>1.7999999999999999E-2</v>
      </c>
      <c r="K1008" s="28">
        <v>0.13700000000000001</v>
      </c>
      <c r="L1008" s="15">
        <f t="shared" si="160"/>
        <v>1.2016021361815754</v>
      </c>
      <c r="M1008" s="15">
        <f>1000*(K1008-K$1016)*1000/(12*I1008)</f>
        <v>9.5794392523364493</v>
      </c>
      <c r="N1008" s="15">
        <f t="shared" si="161"/>
        <v>7.9722222222222232</v>
      </c>
      <c r="O1008" s="27"/>
      <c r="P1008" s="34"/>
    </row>
    <row r="1009" spans="1:16" x14ac:dyDescent="0.25">
      <c r="G1009" s="6">
        <f t="shared" si="164"/>
        <v>1081</v>
      </c>
      <c r="H1009" s="6">
        <v>10</v>
      </c>
      <c r="I1009" s="6">
        <v>1070</v>
      </c>
      <c r="J1009" s="28">
        <v>3.2000000000000001E-2</v>
      </c>
      <c r="K1009" s="28">
        <v>0.222</v>
      </c>
      <c r="L1009" s="15">
        <f t="shared" si="160"/>
        <v>2.1361815754339117</v>
      </c>
      <c r="M1009" s="15">
        <f t="shared" ref="M1009:M1015" si="169">1000*(K1009-K$1016)*1000/(12*I1009)</f>
        <v>16.199376947040498</v>
      </c>
      <c r="N1009" s="15">
        <f t="shared" si="161"/>
        <v>7.5833333333333339</v>
      </c>
      <c r="O1009" s="27"/>
      <c r="P1009" s="34"/>
    </row>
    <row r="1010" spans="1:16" x14ac:dyDescent="0.25">
      <c r="G1010" s="6">
        <f t="shared" si="164"/>
        <v>1082</v>
      </c>
      <c r="H1010" s="6">
        <v>20</v>
      </c>
      <c r="I1010" s="6">
        <v>1070</v>
      </c>
      <c r="J1010" s="28">
        <v>4.5999999999999999E-2</v>
      </c>
      <c r="K1010" s="28">
        <v>0.27800000000000002</v>
      </c>
      <c r="L1010" s="15">
        <f t="shared" si="160"/>
        <v>3.0707610146862483</v>
      </c>
      <c r="M1010" s="15">
        <f t="shared" si="169"/>
        <v>20.560747663551403</v>
      </c>
      <c r="N1010" s="15">
        <f t="shared" si="161"/>
        <v>6.6956521739130439</v>
      </c>
      <c r="O1010" s="27"/>
      <c r="P1010" s="34"/>
    </row>
    <row r="1011" spans="1:16" x14ac:dyDescent="0.25">
      <c r="G1011" s="6">
        <f t="shared" si="164"/>
        <v>1083</v>
      </c>
      <c r="H1011" s="6">
        <v>30</v>
      </c>
      <c r="I1011" s="6">
        <v>1070</v>
      </c>
      <c r="J1011" s="28">
        <v>5.6000000000000001E-2</v>
      </c>
      <c r="K1011" s="28">
        <v>0.313</v>
      </c>
      <c r="L1011" s="15">
        <f t="shared" si="160"/>
        <v>3.7383177570093458</v>
      </c>
      <c r="M1011" s="15">
        <f t="shared" si="169"/>
        <v>23.286604361370717</v>
      </c>
      <c r="N1011" s="15">
        <f t="shared" si="161"/>
        <v>6.229166666666667</v>
      </c>
      <c r="O1011" s="27"/>
      <c r="P1011" s="34"/>
    </row>
    <row r="1012" spans="1:16" x14ac:dyDescent="0.25">
      <c r="G1012" s="6">
        <f t="shared" si="164"/>
        <v>1084</v>
      </c>
      <c r="H1012" s="6">
        <v>40</v>
      </c>
      <c r="I1012" s="6">
        <v>1070</v>
      </c>
      <c r="J1012" s="28">
        <v>0.01</v>
      </c>
      <c r="K1012" s="28">
        <v>7.6999999999999999E-2</v>
      </c>
      <c r="L1012" s="15">
        <f t="shared" si="160"/>
        <v>0.66755674232309747</v>
      </c>
      <c r="M1012" s="15">
        <f t="shared" si="169"/>
        <v>4.9065420560747661</v>
      </c>
      <c r="N1012" s="15">
        <f t="shared" si="161"/>
        <v>7.35</v>
      </c>
      <c r="O1012" s="27"/>
      <c r="P1012" s="34"/>
    </row>
    <row r="1013" spans="1:16" x14ac:dyDescent="0.25">
      <c r="G1013" s="6">
        <f t="shared" si="164"/>
        <v>1085</v>
      </c>
      <c r="H1013" s="6">
        <v>60</v>
      </c>
      <c r="I1013" s="6">
        <v>1070</v>
      </c>
      <c r="J1013" s="28">
        <v>5.0000000000000001E-3</v>
      </c>
      <c r="K1013" s="28">
        <v>4.4999999999999998E-2</v>
      </c>
      <c r="L1013" s="15">
        <f t="shared" si="160"/>
        <v>0.33377837116154874</v>
      </c>
      <c r="M1013" s="15">
        <f t="shared" si="169"/>
        <v>2.4143302180685358</v>
      </c>
      <c r="N1013" s="15">
        <f t="shared" si="161"/>
        <v>7.2333333333333334</v>
      </c>
      <c r="O1013" s="27"/>
      <c r="P1013" s="34"/>
    </row>
    <row r="1014" spans="1:16" x14ac:dyDescent="0.25">
      <c r="G1014" s="6">
        <f t="shared" si="164"/>
        <v>1086</v>
      </c>
      <c r="H1014" s="6">
        <v>80</v>
      </c>
      <c r="I1014" s="6">
        <v>1070</v>
      </c>
      <c r="J1014" s="28">
        <v>6.0000000000000001E-3</v>
      </c>
      <c r="K1014" s="28">
        <v>5.1999999999999998E-2</v>
      </c>
      <c r="L1014" s="15">
        <f t="shared" si="160"/>
        <v>0.40053404539385845</v>
      </c>
      <c r="M1014" s="15">
        <f t="shared" si="169"/>
        <v>2.9595015576323989</v>
      </c>
      <c r="N1014" s="15">
        <f t="shared" si="161"/>
        <v>7.3888888888888893</v>
      </c>
      <c r="O1014" s="27"/>
      <c r="P1014" s="34"/>
    </row>
    <row r="1015" spans="1:16" x14ac:dyDescent="0.25">
      <c r="G1015" s="6">
        <f t="shared" si="164"/>
        <v>1087</v>
      </c>
      <c r="H1015" s="6">
        <v>100</v>
      </c>
      <c r="I1015" s="6">
        <v>1070</v>
      </c>
      <c r="J1015" s="28">
        <v>6.0000000000000001E-3</v>
      </c>
      <c r="K1015" s="28">
        <v>4.9000000000000002E-2</v>
      </c>
      <c r="L1015" s="15">
        <f t="shared" ref="L1015:L1039" si="170">1000*J1015*1000/(14*I1015)</f>
        <v>0.40053404539385845</v>
      </c>
      <c r="M1015" s="15">
        <f t="shared" si="169"/>
        <v>2.7258566978193146</v>
      </c>
      <c r="N1015" s="15">
        <f t="shared" ref="N1015:N1039" si="171">M1015/L1015</f>
        <v>6.8055555555555562</v>
      </c>
      <c r="O1015" s="27"/>
      <c r="P1015" s="34"/>
    </row>
    <row r="1016" spans="1:16" x14ac:dyDescent="0.25">
      <c r="G1016" s="6">
        <f t="shared" si="164"/>
        <v>1088</v>
      </c>
      <c r="H1016" s="6">
        <v>100</v>
      </c>
      <c r="I1016" s="6" t="s">
        <v>22</v>
      </c>
      <c r="J1016" s="28" t="s">
        <v>20</v>
      </c>
      <c r="K1016" s="28">
        <v>1.4E-2</v>
      </c>
      <c r="L1016" s="15"/>
      <c r="M1016" s="15"/>
      <c r="N1016" s="15"/>
      <c r="O1016" s="27"/>
      <c r="P1016" s="34"/>
    </row>
    <row r="1017" spans="1:16" x14ac:dyDescent="0.25">
      <c r="A1017" s="6">
        <v>134</v>
      </c>
      <c r="B1017" s="6" t="s">
        <v>32</v>
      </c>
      <c r="C1017" s="9">
        <v>43664</v>
      </c>
      <c r="D1017" s="6">
        <v>406</v>
      </c>
      <c r="E1017" s="6">
        <v>40.334572000000001</v>
      </c>
      <c r="F1017" s="6">
        <v>-70.828962000000004</v>
      </c>
      <c r="G1017" s="6">
        <f t="shared" si="164"/>
        <v>1089</v>
      </c>
      <c r="H1017" s="6">
        <v>0</v>
      </c>
      <c r="I1017" s="6">
        <v>1070</v>
      </c>
      <c r="J1017" s="28">
        <v>1.4E-2</v>
      </c>
      <c r="K1017" s="28">
        <v>0.111</v>
      </c>
      <c r="L1017" s="15">
        <f t="shared" si="170"/>
        <v>0.93457943925233644</v>
      </c>
      <c r="M1017" s="15">
        <f>1000*(K1017-K$1024)*1000/(12*I1017)</f>
        <v>6.2305295950155761</v>
      </c>
      <c r="N1017" s="15">
        <f t="shared" si="171"/>
        <v>6.6666666666666661</v>
      </c>
      <c r="O1017" s="27"/>
      <c r="P1017" s="34"/>
    </row>
    <row r="1018" spans="1:16" x14ac:dyDescent="0.25">
      <c r="G1018" s="6">
        <f t="shared" si="164"/>
        <v>1090</v>
      </c>
      <c r="H1018" s="6">
        <v>10</v>
      </c>
      <c r="I1018" s="6">
        <v>1070</v>
      </c>
      <c r="J1018" s="28">
        <v>1.9E-2</v>
      </c>
      <c r="K1018" s="28">
        <v>0.13300000000000001</v>
      </c>
      <c r="L1018" s="15">
        <f t="shared" si="170"/>
        <v>1.2683578104138853</v>
      </c>
      <c r="M1018" s="15">
        <f t="shared" ref="M1018:M1023" si="172">1000*(K1018-K$1024)*1000/(12*I1018)</f>
        <v>7.9439252336448609</v>
      </c>
      <c r="N1018" s="15">
        <f t="shared" si="171"/>
        <v>6.2631578947368425</v>
      </c>
      <c r="O1018" s="27"/>
      <c r="P1018" s="34"/>
    </row>
    <row r="1019" spans="1:16" x14ac:dyDescent="0.25">
      <c r="G1019" s="6">
        <f t="shared" si="164"/>
        <v>1091</v>
      </c>
      <c r="H1019" s="6">
        <v>30</v>
      </c>
      <c r="I1019" s="6">
        <v>1070</v>
      </c>
      <c r="J1019" s="28">
        <v>5.0999999999999997E-2</v>
      </c>
      <c r="K1019" s="28">
        <v>0.27100000000000002</v>
      </c>
      <c r="L1019" s="15">
        <f t="shared" si="170"/>
        <v>3.404539385847797</v>
      </c>
      <c r="M1019" s="15">
        <f t="shared" si="172"/>
        <v>18.691588785046733</v>
      </c>
      <c r="N1019" s="15">
        <f t="shared" si="171"/>
        <v>5.4901960784313735</v>
      </c>
      <c r="O1019" s="27"/>
      <c r="P1019" s="34"/>
    </row>
    <row r="1020" spans="1:16" x14ac:dyDescent="0.25">
      <c r="G1020" s="6">
        <f t="shared" si="164"/>
        <v>1092</v>
      </c>
      <c r="H1020" s="6">
        <v>30</v>
      </c>
      <c r="I1020" s="6">
        <v>1070</v>
      </c>
      <c r="J1020" s="28">
        <v>6.4000000000000001E-2</v>
      </c>
      <c r="K1020" s="28">
        <v>0.32500000000000001</v>
      </c>
      <c r="L1020" s="15">
        <f t="shared" si="170"/>
        <v>4.2723631508678235</v>
      </c>
      <c r="M1020" s="15">
        <f t="shared" si="172"/>
        <v>22.897196261682247</v>
      </c>
      <c r="N1020" s="15">
        <f t="shared" si="171"/>
        <v>5.3593750000000009</v>
      </c>
      <c r="O1020" s="27"/>
      <c r="P1020" s="34"/>
    </row>
    <row r="1021" spans="1:16" x14ac:dyDescent="0.25">
      <c r="G1021" s="6">
        <f t="shared" si="164"/>
        <v>1093</v>
      </c>
      <c r="H1021" s="6">
        <v>40</v>
      </c>
      <c r="I1021" s="6">
        <v>1070</v>
      </c>
      <c r="J1021" s="28">
        <v>1.7999999999999999E-2</v>
      </c>
      <c r="K1021" s="28">
        <v>0.10199999999999999</v>
      </c>
      <c r="L1021" s="15">
        <f t="shared" si="170"/>
        <v>1.2016021361815754</v>
      </c>
      <c r="M1021" s="15">
        <f t="shared" si="172"/>
        <v>5.5295950155763238</v>
      </c>
      <c r="N1021" s="15">
        <f t="shared" si="171"/>
        <v>4.6018518518518521</v>
      </c>
      <c r="O1021" s="27"/>
      <c r="P1021" s="34"/>
    </row>
    <row r="1022" spans="1:16" x14ac:dyDescent="0.25">
      <c r="G1022" s="6">
        <f t="shared" si="164"/>
        <v>1094</v>
      </c>
      <c r="H1022" s="6">
        <v>60</v>
      </c>
      <c r="I1022" s="6">
        <v>1070</v>
      </c>
      <c r="J1022" s="28">
        <v>7.0000000000000001E-3</v>
      </c>
      <c r="K1022" s="28">
        <v>6.4000000000000001E-2</v>
      </c>
      <c r="L1022" s="15">
        <f t="shared" si="170"/>
        <v>0.46728971962616822</v>
      </c>
      <c r="M1022" s="15">
        <f t="shared" si="172"/>
        <v>2.5700934579439254</v>
      </c>
      <c r="N1022" s="15">
        <f t="shared" si="171"/>
        <v>5.5</v>
      </c>
      <c r="O1022" s="27"/>
      <c r="P1022" s="34"/>
    </row>
    <row r="1023" spans="1:16" x14ac:dyDescent="0.25">
      <c r="G1023" s="6">
        <f t="shared" si="164"/>
        <v>1095</v>
      </c>
      <c r="H1023" s="6">
        <v>80</v>
      </c>
      <c r="I1023" s="6">
        <v>1070</v>
      </c>
      <c r="J1023" s="28">
        <v>6.0000000000000001E-3</v>
      </c>
      <c r="K1023" s="28">
        <v>6.0999999999999999E-2</v>
      </c>
      <c r="L1023" s="15">
        <f t="shared" si="170"/>
        <v>0.40053404539385845</v>
      </c>
      <c r="M1023" s="15">
        <f t="shared" si="172"/>
        <v>2.3364485981308412</v>
      </c>
      <c r="N1023" s="15">
        <f t="shared" si="171"/>
        <v>5.8333333333333339</v>
      </c>
      <c r="O1023" s="27"/>
      <c r="P1023" s="34"/>
    </row>
    <row r="1024" spans="1:16" x14ac:dyDescent="0.25">
      <c r="G1024" s="6">
        <f t="shared" si="164"/>
        <v>1096</v>
      </c>
      <c r="H1024" s="6">
        <v>80</v>
      </c>
      <c r="I1024" s="6" t="s">
        <v>22</v>
      </c>
      <c r="J1024" s="28" t="s">
        <v>20</v>
      </c>
      <c r="K1024" s="28">
        <v>3.1E-2</v>
      </c>
      <c r="L1024" s="15"/>
      <c r="M1024" s="15"/>
      <c r="N1024" s="15"/>
      <c r="O1024" s="27"/>
      <c r="P1024" s="34"/>
    </row>
    <row r="1025" spans="1:16" x14ac:dyDescent="0.25">
      <c r="A1025" s="6">
        <v>135</v>
      </c>
      <c r="B1025" s="6" t="s">
        <v>31</v>
      </c>
      <c r="C1025" s="9">
        <v>43664</v>
      </c>
      <c r="D1025" s="6">
        <v>503</v>
      </c>
      <c r="E1025" s="6">
        <v>40.399448999999997</v>
      </c>
      <c r="F1025" s="6">
        <v>-70.828965999999994</v>
      </c>
      <c r="G1025" s="6">
        <f t="shared" si="164"/>
        <v>1097</v>
      </c>
      <c r="H1025" s="6">
        <v>0</v>
      </c>
      <c r="I1025" s="6">
        <v>1070</v>
      </c>
      <c r="J1025" s="28">
        <v>1.7999999999999999E-2</v>
      </c>
      <c r="K1025" s="28">
        <v>0.13100000000000001</v>
      </c>
      <c r="L1025" s="15">
        <f t="shared" si="170"/>
        <v>1.2016021361815754</v>
      </c>
      <c r="M1025" s="15">
        <f>1000*(K1025-K$1032)*1000/(12*I1025)</f>
        <v>8.8006230529595015</v>
      </c>
      <c r="N1025" s="15">
        <f t="shared" si="171"/>
        <v>7.3240740740740744</v>
      </c>
      <c r="O1025" s="27"/>
      <c r="P1025" s="34"/>
    </row>
    <row r="1026" spans="1:16" x14ac:dyDescent="0.25">
      <c r="G1026" s="6">
        <f t="shared" si="164"/>
        <v>1098</v>
      </c>
      <c r="H1026" s="6">
        <v>10</v>
      </c>
      <c r="I1026" s="6">
        <v>1070</v>
      </c>
      <c r="J1026" s="28">
        <v>4.1000000000000002E-2</v>
      </c>
      <c r="K1026" s="28">
        <v>0.26200000000000001</v>
      </c>
      <c r="L1026" s="15">
        <f t="shared" si="170"/>
        <v>2.7369826435246996</v>
      </c>
      <c r="M1026" s="15">
        <f t="shared" ref="M1026:M1031" si="173">1000*(K1026-K$1032)*1000/(12*I1026)</f>
        <v>19.003115264797511</v>
      </c>
      <c r="N1026" s="15">
        <f t="shared" si="171"/>
        <v>6.9430894308943101</v>
      </c>
      <c r="O1026" s="27"/>
      <c r="P1026" s="34"/>
    </row>
    <row r="1027" spans="1:16" x14ac:dyDescent="0.25">
      <c r="G1027" s="6">
        <f t="shared" si="164"/>
        <v>1099</v>
      </c>
      <c r="H1027" s="6">
        <v>18</v>
      </c>
      <c r="I1027" s="6">
        <v>1070</v>
      </c>
      <c r="J1027" s="28">
        <v>7.9000000000000001E-2</v>
      </c>
      <c r="K1027" s="28">
        <v>0.41299999999999998</v>
      </c>
      <c r="L1027" s="15">
        <f t="shared" si="170"/>
        <v>5.2736982643524701</v>
      </c>
      <c r="M1027" s="15">
        <f t="shared" si="173"/>
        <v>30.763239875389402</v>
      </c>
      <c r="N1027" s="15">
        <f t="shared" si="171"/>
        <v>5.8333333333333321</v>
      </c>
      <c r="O1027" s="27"/>
      <c r="P1027" s="34"/>
    </row>
    <row r="1028" spans="1:16" x14ac:dyDescent="0.25">
      <c r="G1028" s="6">
        <f t="shared" si="164"/>
        <v>1100</v>
      </c>
      <c r="H1028" s="6">
        <v>30</v>
      </c>
      <c r="I1028" s="6">
        <v>1070</v>
      </c>
      <c r="J1028" s="28">
        <v>5.7000000000000002E-2</v>
      </c>
      <c r="K1028" s="28">
        <v>0.27600000000000002</v>
      </c>
      <c r="L1028" s="15">
        <f t="shared" si="170"/>
        <v>3.8050734312416554</v>
      </c>
      <c r="M1028" s="15">
        <f t="shared" si="173"/>
        <v>20.093457943925234</v>
      </c>
      <c r="N1028" s="15">
        <f t="shared" si="171"/>
        <v>5.2807017543859649</v>
      </c>
      <c r="O1028" s="27"/>
      <c r="P1028" s="34"/>
    </row>
    <row r="1029" spans="1:16" x14ac:dyDescent="0.25">
      <c r="G1029" s="6">
        <f t="shared" ref="G1029:G1040" si="174">G1028+1</f>
        <v>1101</v>
      </c>
      <c r="H1029" s="6">
        <v>40</v>
      </c>
      <c r="I1029" s="6">
        <v>1070</v>
      </c>
      <c r="J1029" s="28">
        <v>8.9999999999999993E-3</v>
      </c>
      <c r="K1029" s="28">
        <v>7.5999999999999998E-2</v>
      </c>
      <c r="L1029" s="15">
        <f t="shared" si="170"/>
        <v>0.6008010680907877</v>
      </c>
      <c r="M1029" s="15">
        <f t="shared" si="173"/>
        <v>4.5171339563862922</v>
      </c>
      <c r="N1029" s="15">
        <f t="shared" si="171"/>
        <v>7.5185185185185173</v>
      </c>
      <c r="O1029" s="27"/>
      <c r="P1029" s="34"/>
    </row>
    <row r="1030" spans="1:16" x14ac:dyDescent="0.25">
      <c r="G1030" s="6">
        <f t="shared" si="174"/>
        <v>1102</v>
      </c>
      <c r="H1030" s="6">
        <v>60</v>
      </c>
      <c r="I1030" s="6">
        <v>1070</v>
      </c>
      <c r="J1030" s="28">
        <v>7.0000000000000001E-3</v>
      </c>
      <c r="K1030" s="28">
        <v>7.4999999999999997E-2</v>
      </c>
      <c r="L1030" s="15">
        <f t="shared" si="170"/>
        <v>0.46728971962616822</v>
      </c>
      <c r="M1030" s="15">
        <f t="shared" si="173"/>
        <v>4.4392523364485976</v>
      </c>
      <c r="N1030" s="15">
        <f t="shared" si="171"/>
        <v>9.4999999999999982</v>
      </c>
      <c r="O1030" s="27"/>
      <c r="P1030" s="34"/>
    </row>
    <row r="1031" spans="1:16" x14ac:dyDescent="0.25">
      <c r="G1031" s="6">
        <f t="shared" si="174"/>
        <v>1103</v>
      </c>
      <c r="H1031" s="6">
        <v>79</v>
      </c>
      <c r="I1031" s="6">
        <v>1070</v>
      </c>
      <c r="J1031" s="28">
        <v>1.2E-2</v>
      </c>
      <c r="K1031" s="28">
        <v>9.4E-2</v>
      </c>
      <c r="L1031" s="15">
        <f t="shared" si="170"/>
        <v>0.8010680907877169</v>
      </c>
      <c r="M1031" s="15">
        <f t="shared" si="173"/>
        <v>5.9190031152647977</v>
      </c>
      <c r="N1031" s="15">
        <f t="shared" si="171"/>
        <v>7.3888888888888893</v>
      </c>
      <c r="O1031" s="27"/>
      <c r="P1031" s="34"/>
    </row>
    <row r="1032" spans="1:16" x14ac:dyDescent="0.25">
      <c r="G1032" s="6">
        <f t="shared" si="174"/>
        <v>1104</v>
      </c>
      <c r="H1032" s="6">
        <v>79</v>
      </c>
      <c r="I1032" s="6" t="s">
        <v>22</v>
      </c>
      <c r="J1032" s="28" t="s">
        <v>20</v>
      </c>
      <c r="K1032" s="28">
        <v>1.7999999999999999E-2</v>
      </c>
      <c r="L1032" s="15"/>
      <c r="M1032" s="15"/>
      <c r="N1032" s="15"/>
      <c r="O1032" s="27"/>
      <c r="P1032" s="34"/>
    </row>
    <row r="1033" spans="1:16" x14ac:dyDescent="0.25">
      <c r="A1033" s="6">
        <v>136</v>
      </c>
      <c r="B1033" s="6" t="s">
        <v>30</v>
      </c>
      <c r="C1033" s="9">
        <v>43664</v>
      </c>
      <c r="D1033" s="6">
        <v>558</v>
      </c>
      <c r="E1033" s="6">
        <v>40.462657999999998</v>
      </c>
      <c r="F1033" s="6">
        <v>-70.830448000000004</v>
      </c>
      <c r="G1033" s="6">
        <f t="shared" si="174"/>
        <v>1105</v>
      </c>
      <c r="H1033" s="6">
        <v>0</v>
      </c>
      <c r="I1033" s="6">
        <v>1070</v>
      </c>
      <c r="J1033" s="29">
        <v>1.4999999999999999E-2</v>
      </c>
      <c r="K1033" s="29">
        <v>0.129</v>
      </c>
      <c r="L1033" s="15">
        <f t="shared" si="170"/>
        <v>1.0013351134846462</v>
      </c>
      <c r="M1033" s="15">
        <f>1000*(K1033-K$1040)*1000/(12*I1033)</f>
        <v>8.6448598130841123</v>
      </c>
      <c r="N1033" s="15">
        <f t="shared" si="171"/>
        <v>8.6333333333333329</v>
      </c>
      <c r="O1033" s="27"/>
      <c r="P1033" s="34"/>
    </row>
    <row r="1034" spans="1:16" x14ac:dyDescent="0.25">
      <c r="G1034" s="6">
        <f t="shared" si="174"/>
        <v>1106</v>
      </c>
      <c r="H1034" s="6">
        <v>10</v>
      </c>
      <c r="I1034" s="6">
        <v>1070</v>
      </c>
      <c r="J1034" s="29">
        <v>3.2000000000000001E-2</v>
      </c>
      <c r="K1034" s="29">
        <v>0.19900000000000001</v>
      </c>
      <c r="L1034" s="15">
        <f t="shared" si="170"/>
        <v>2.1361815754339117</v>
      </c>
      <c r="M1034" s="15">
        <f t="shared" ref="M1034:M1039" si="175">1000*(K1034-K$1040)*1000/(12*I1034)</f>
        <v>14.096573208722743</v>
      </c>
      <c r="N1034" s="15">
        <f t="shared" si="171"/>
        <v>6.5989583333333348</v>
      </c>
      <c r="O1034" s="27"/>
      <c r="P1034" s="34"/>
    </row>
    <row r="1035" spans="1:16" x14ac:dyDescent="0.25">
      <c r="D1035" s="6" t="s">
        <v>69</v>
      </c>
      <c r="G1035" s="6">
        <f t="shared" si="174"/>
        <v>1107</v>
      </c>
      <c r="H1035" s="6">
        <v>20</v>
      </c>
      <c r="I1035" s="6">
        <v>1070</v>
      </c>
      <c r="J1035" s="29">
        <v>0.05</v>
      </c>
      <c r="K1035" s="29">
        <v>0.29899999999999999</v>
      </c>
      <c r="L1035" s="15">
        <f t="shared" si="170"/>
        <v>3.3377837116154874</v>
      </c>
      <c r="M1035" s="15">
        <f t="shared" si="175"/>
        <v>21.884735202492212</v>
      </c>
      <c r="N1035" s="15">
        <f t="shared" si="171"/>
        <v>6.5566666666666666</v>
      </c>
      <c r="O1035" s="27"/>
      <c r="P1035" s="34"/>
    </row>
    <row r="1036" spans="1:16" x14ac:dyDescent="0.25">
      <c r="G1036" s="6">
        <f t="shared" si="174"/>
        <v>1108</v>
      </c>
      <c r="H1036" s="6">
        <v>30</v>
      </c>
      <c r="I1036" s="6">
        <v>1070</v>
      </c>
      <c r="J1036" s="29">
        <v>5.6000000000000001E-2</v>
      </c>
      <c r="K1036" s="29">
        <v>0.313</v>
      </c>
      <c r="L1036" s="15">
        <f t="shared" si="170"/>
        <v>3.7383177570093458</v>
      </c>
      <c r="M1036" s="15">
        <f t="shared" si="175"/>
        <v>22.975077881619939</v>
      </c>
      <c r="N1036" s="15">
        <f t="shared" si="171"/>
        <v>6.1458333333333339</v>
      </c>
      <c r="O1036" s="27"/>
      <c r="P1036" s="34"/>
    </row>
    <row r="1037" spans="1:16" x14ac:dyDescent="0.25">
      <c r="G1037" s="6">
        <f t="shared" si="174"/>
        <v>1109</v>
      </c>
      <c r="H1037" s="6">
        <v>40</v>
      </c>
      <c r="I1037" s="6">
        <v>1070</v>
      </c>
      <c r="J1037" s="29">
        <v>1.0999999999999999E-2</v>
      </c>
      <c r="K1037" s="29">
        <v>8.3000000000000004E-2</v>
      </c>
      <c r="L1037" s="15">
        <f t="shared" si="170"/>
        <v>0.73431241655540724</v>
      </c>
      <c r="M1037" s="15">
        <f t="shared" si="175"/>
        <v>5.0623052959501553</v>
      </c>
      <c r="N1037" s="15">
        <f t="shared" si="171"/>
        <v>6.8939393939393927</v>
      </c>
      <c r="O1037" s="27"/>
      <c r="P1037" s="34"/>
    </row>
    <row r="1038" spans="1:16" x14ac:dyDescent="0.25">
      <c r="G1038" s="6">
        <f t="shared" si="174"/>
        <v>1110</v>
      </c>
      <c r="H1038" s="6">
        <v>60</v>
      </c>
      <c r="I1038" s="6">
        <v>1070</v>
      </c>
      <c r="J1038" s="29">
        <v>1.0999999999999999E-2</v>
      </c>
      <c r="K1038" s="29">
        <v>7.4999999999999997E-2</v>
      </c>
      <c r="L1038" s="15">
        <f t="shared" si="170"/>
        <v>0.73431241655540724</v>
      </c>
      <c r="M1038" s="15">
        <f t="shared" si="175"/>
        <v>4.4392523364485976</v>
      </c>
      <c r="N1038" s="15">
        <f t="shared" si="171"/>
        <v>6.0454545454545441</v>
      </c>
      <c r="O1038" s="27"/>
      <c r="P1038" s="34"/>
    </row>
    <row r="1039" spans="1:16" x14ac:dyDescent="0.25">
      <c r="G1039" s="6">
        <f t="shared" si="174"/>
        <v>1111</v>
      </c>
      <c r="H1039" s="6">
        <v>80</v>
      </c>
      <c r="I1039" s="6">
        <v>1070</v>
      </c>
      <c r="J1039" s="29">
        <v>1.0999999999999999E-2</v>
      </c>
      <c r="K1039" s="29">
        <v>8.8999999999999996E-2</v>
      </c>
      <c r="L1039" s="15">
        <f t="shared" si="170"/>
        <v>0.73431241655540724</v>
      </c>
      <c r="M1039" s="15">
        <f t="shared" si="175"/>
        <v>5.5295950155763238</v>
      </c>
      <c r="N1039" s="15">
        <f t="shared" si="171"/>
        <v>7.5303030303030294</v>
      </c>
      <c r="O1039" s="27"/>
      <c r="P1039" s="34"/>
    </row>
    <row r="1040" spans="1:16" x14ac:dyDescent="0.25">
      <c r="G1040" s="6">
        <f t="shared" si="174"/>
        <v>1112</v>
      </c>
      <c r="H1040" s="6">
        <v>80</v>
      </c>
      <c r="I1040" s="6" t="s">
        <v>22</v>
      </c>
      <c r="J1040" s="29" t="s">
        <v>20</v>
      </c>
      <c r="K1040" s="29">
        <v>1.7999999999999999E-2</v>
      </c>
      <c r="L1040" s="15"/>
      <c r="M1040" s="15"/>
      <c r="N1040" s="15"/>
      <c r="O1040" s="27"/>
      <c r="P1040" s="14"/>
    </row>
    <row r="1041" spans="15:16" x14ac:dyDescent="0.25">
      <c r="O1041" s="27"/>
      <c r="P1041" s="14"/>
    </row>
    <row r="1042" spans="15:16" x14ac:dyDescent="0.25">
      <c r="O1042" s="27"/>
      <c r="P1042" s="14"/>
    </row>
    <row r="1043" spans="15:16" x14ac:dyDescent="0.25">
      <c r="O1043" s="27"/>
      <c r="P1043" s="14"/>
    </row>
    <row r="1044" spans="15:16" x14ac:dyDescent="0.25">
      <c r="O1044" s="27"/>
      <c r="P1044" s="14"/>
    </row>
    <row r="1045" spans="15:16" x14ac:dyDescent="0.25">
      <c r="O1045" s="27"/>
      <c r="P1045" s="14"/>
    </row>
    <row r="1046" spans="15:16" x14ac:dyDescent="0.25">
      <c r="O1046" s="27"/>
      <c r="P1046" s="14"/>
    </row>
    <row r="1047" spans="15:16" x14ac:dyDescent="0.25">
      <c r="O1047" s="27"/>
      <c r="P1047" s="14"/>
    </row>
    <row r="1048" spans="15:16" x14ac:dyDescent="0.25">
      <c r="O1048" s="27"/>
      <c r="P1048" s="14"/>
    </row>
    <row r="1049" spans="15:16" x14ac:dyDescent="0.25">
      <c r="O1049" s="27"/>
      <c r="P1049" s="14"/>
    </row>
    <row r="1050" spans="15:16" x14ac:dyDescent="0.25">
      <c r="O1050" s="27"/>
      <c r="P1050" s="14"/>
    </row>
    <row r="1051" spans="15:16" x14ac:dyDescent="0.25">
      <c r="O1051" s="27"/>
      <c r="P1051" s="14"/>
    </row>
    <row r="1052" spans="15:16" x14ac:dyDescent="0.25">
      <c r="O1052" s="27"/>
      <c r="P1052" s="14"/>
    </row>
    <row r="1053" spans="15:16" x14ac:dyDescent="0.25">
      <c r="O1053" s="27"/>
      <c r="P1053" s="14"/>
    </row>
    <row r="1054" spans="15:16" x14ac:dyDescent="0.25">
      <c r="O1054" s="27"/>
      <c r="P1054" s="14"/>
    </row>
    <row r="1055" spans="15:16" x14ac:dyDescent="0.25">
      <c r="O1055" s="27"/>
      <c r="P1055" s="14"/>
    </row>
    <row r="1056" spans="15:16" x14ac:dyDescent="0.25">
      <c r="O1056" s="27"/>
      <c r="P1056" s="14"/>
    </row>
    <row r="1057" spans="15:16" x14ac:dyDescent="0.25">
      <c r="O1057" s="27"/>
      <c r="P1057" s="14"/>
    </row>
    <row r="1058" spans="15:16" x14ac:dyDescent="0.25">
      <c r="O1058" s="27"/>
      <c r="P1058" s="14"/>
    </row>
    <row r="1059" spans="15:16" x14ac:dyDescent="0.25">
      <c r="O1059" s="27"/>
      <c r="P1059" s="14"/>
    </row>
    <row r="1060" spans="15:16" x14ac:dyDescent="0.25">
      <c r="O1060" s="27"/>
      <c r="P106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Meyer</dc:creator>
  <cp:lastModifiedBy>Walker Smith</cp:lastModifiedBy>
  <dcterms:created xsi:type="dcterms:W3CDTF">2019-09-04T17:25:42Z</dcterms:created>
  <dcterms:modified xsi:type="dcterms:W3CDTF">2020-03-11T14:08:42Z</dcterms:modified>
</cp:coreProperties>
</file>