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Morton lab\SAMW_2020 master log sheets\"/>
    </mc:Choice>
  </mc:AlternateContent>
  <xr:revisionPtr revIDLastSave="0" documentId="8_{4311BF78-3D95-4500-B49A-166C009B0521}" xr6:coauthVersionLast="44" xr6:coauthVersionMax="44" xr10:uidLastSave="{00000000-0000-0000-0000-000000000000}"/>
  <bookViews>
    <workbookView xWindow="18210" yWindow="4560" windowWidth="9900" windowHeight="11385" tabRatio="748" firstSheet="5" activeTab="13" xr2:uid="{00000000-000D-0000-FFFF-FFFF00000000}"/>
  </bookViews>
  <sheets>
    <sheet name="001-2" sheetId="66" r:id="rId1"/>
    <sheet name="003-2" sheetId="67" r:id="rId2"/>
    <sheet name="005-2" sheetId="68" r:id="rId3"/>
    <sheet name="006-2" sheetId="70" r:id="rId4"/>
    <sheet name="007-2" sheetId="69" r:id="rId5"/>
    <sheet name="008-2" sheetId="71" r:id="rId6"/>
    <sheet name="012-2" sheetId="72" r:id="rId7"/>
    <sheet name="017-2" sheetId="73" r:id="rId8"/>
    <sheet name="018-1" sheetId="74" r:id="rId9"/>
    <sheet name="020-2" sheetId="76" r:id="rId10"/>
    <sheet name="023-2" sheetId="77" r:id="rId11"/>
    <sheet name="028-2" sheetId="78" r:id="rId12"/>
    <sheet name="039-2" sheetId="79" r:id="rId13"/>
    <sheet name="050-2" sheetId="80" r:id="rId14"/>
    <sheet name="056-2" sheetId="81" r:id="rId15"/>
    <sheet name="070-2" sheetId="82" r:id="rId16"/>
    <sheet name="Sheet2" sheetId="75" r:id="rId17"/>
  </sheets>
  <definedNames>
    <definedName name="_xlnm.Print_Area" localSheetId="0">'001-2'!$A$1:$R$28</definedName>
    <definedName name="_xlnm.Print_Area" localSheetId="1">'003-2'!$A$1:$R$28</definedName>
    <definedName name="_xlnm.Print_Area" localSheetId="2">'005-2'!$A$1:$R$28</definedName>
    <definedName name="_xlnm.Print_Area" localSheetId="3">'006-2'!$A$1:$R$28</definedName>
    <definedName name="_xlnm.Print_Area" localSheetId="4">'007-2'!$A$1:$R$28</definedName>
    <definedName name="_xlnm.Print_Area" localSheetId="5">'008-2'!$A$1:$R$28</definedName>
    <definedName name="_xlnm.Print_Area" localSheetId="6">'012-2'!$A$1:$R$28</definedName>
    <definedName name="_xlnm.Print_Area" localSheetId="7">'017-2'!$A$1:$R$28</definedName>
    <definedName name="_xlnm.Print_Area" localSheetId="8">'018-1'!$A$1:$R$28</definedName>
    <definedName name="_xlnm.Print_Area" localSheetId="9">'020-2'!$A$1:$R$28</definedName>
    <definedName name="_xlnm.Print_Area" localSheetId="10">'023-2'!$A$1:$R$28</definedName>
    <definedName name="_xlnm.Print_Area" localSheetId="11">'028-2'!$A$1:$R$28</definedName>
    <definedName name="_xlnm.Print_Area" localSheetId="12">'039-2'!$A$1:$R$28</definedName>
    <definedName name="_xlnm.Print_Area" localSheetId="13">'050-2'!$A$1:$R$28</definedName>
    <definedName name="_xlnm.Print_Area" localSheetId="14">'056-2'!$A$1:$R$28</definedName>
    <definedName name="_xlnm.Print_Area" localSheetId="15">'070-2'!$A$1:$R$28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2" i="82" l="1"/>
  <c r="E22" i="82"/>
  <c r="C22" i="82"/>
  <c r="R21" i="82"/>
  <c r="E21" i="82"/>
  <c r="C21" i="82"/>
  <c r="R20" i="82"/>
  <c r="E20" i="82"/>
  <c r="C20" i="82"/>
  <c r="R19" i="82"/>
  <c r="E19" i="82"/>
  <c r="C19" i="82"/>
  <c r="R18" i="82"/>
  <c r="E18" i="82"/>
  <c r="C18" i="82"/>
  <c r="R17" i="82"/>
  <c r="E17" i="82"/>
  <c r="C17" i="82"/>
  <c r="R16" i="82"/>
  <c r="E16" i="82"/>
  <c r="C16" i="82"/>
  <c r="R15" i="82"/>
  <c r="E15" i="82"/>
  <c r="C15" i="82"/>
  <c r="R14" i="82"/>
  <c r="E14" i="82"/>
  <c r="C14" i="82"/>
  <c r="C13" i="82"/>
  <c r="R22" i="81"/>
  <c r="E22" i="81"/>
  <c r="C22" i="81"/>
  <c r="R21" i="81"/>
  <c r="E21" i="81"/>
  <c r="C21" i="81"/>
  <c r="R20" i="81"/>
  <c r="E20" i="81"/>
  <c r="C20" i="81"/>
  <c r="R19" i="81"/>
  <c r="E19" i="81"/>
  <c r="C19" i="81"/>
  <c r="R18" i="81"/>
  <c r="E18" i="81"/>
  <c r="C18" i="81"/>
  <c r="R17" i="81"/>
  <c r="E17" i="81"/>
  <c r="C17" i="81"/>
  <c r="R16" i="81"/>
  <c r="E16" i="81"/>
  <c r="C16" i="81"/>
  <c r="R15" i="81"/>
  <c r="E15" i="81"/>
  <c r="C15" i="81"/>
  <c r="R14" i="81"/>
  <c r="E14" i="81"/>
  <c r="C14" i="81"/>
  <c r="C13" i="81"/>
  <c r="R22" i="80"/>
  <c r="E22" i="80"/>
  <c r="C22" i="80"/>
  <c r="R21" i="80"/>
  <c r="E21" i="80"/>
  <c r="C21" i="80"/>
  <c r="R20" i="80"/>
  <c r="E20" i="80"/>
  <c r="C20" i="80"/>
  <c r="R19" i="80"/>
  <c r="E19" i="80"/>
  <c r="C19" i="80"/>
  <c r="R18" i="80"/>
  <c r="E18" i="80"/>
  <c r="C18" i="80"/>
  <c r="R17" i="80"/>
  <c r="E17" i="80"/>
  <c r="C17" i="80"/>
  <c r="R16" i="80"/>
  <c r="E16" i="80"/>
  <c r="C16" i="80"/>
  <c r="R15" i="80"/>
  <c r="E15" i="80"/>
  <c r="C15" i="80"/>
  <c r="R14" i="80"/>
  <c r="E14" i="80"/>
  <c r="C14" i="80"/>
  <c r="C13" i="80"/>
  <c r="E14" i="77"/>
  <c r="E22" i="78"/>
  <c r="R22" i="79"/>
  <c r="E22" i="79"/>
  <c r="C22" i="79"/>
  <c r="R21" i="79"/>
  <c r="E21" i="79"/>
  <c r="C21" i="79"/>
  <c r="R20" i="79"/>
  <c r="E20" i="79"/>
  <c r="C20" i="79"/>
  <c r="R19" i="79"/>
  <c r="E19" i="79"/>
  <c r="C19" i="79"/>
  <c r="R18" i="79"/>
  <c r="E18" i="79"/>
  <c r="C18" i="79"/>
  <c r="R17" i="79"/>
  <c r="E17" i="79"/>
  <c r="C17" i="79"/>
  <c r="R16" i="79"/>
  <c r="E16" i="79"/>
  <c r="C16" i="79"/>
  <c r="R15" i="79"/>
  <c r="E15" i="79"/>
  <c r="C15" i="79"/>
  <c r="R14" i="79"/>
  <c r="E14" i="79"/>
  <c r="C14" i="79"/>
  <c r="C13" i="79"/>
  <c r="R22" i="78"/>
  <c r="C22" i="78"/>
  <c r="R21" i="78"/>
  <c r="E21" i="78"/>
  <c r="C21" i="78"/>
  <c r="R20" i="78"/>
  <c r="E20" i="78"/>
  <c r="C20" i="78"/>
  <c r="R19" i="78"/>
  <c r="E19" i="78"/>
  <c r="C19" i="78"/>
  <c r="R18" i="78"/>
  <c r="E18" i="78"/>
  <c r="C18" i="78"/>
  <c r="R17" i="78"/>
  <c r="E17" i="78"/>
  <c r="C17" i="78"/>
  <c r="R16" i="78"/>
  <c r="E16" i="78"/>
  <c r="C16" i="78"/>
  <c r="R15" i="78"/>
  <c r="E15" i="78"/>
  <c r="C15" i="78"/>
  <c r="R14" i="78"/>
  <c r="E14" i="78"/>
  <c r="C14" i="78"/>
  <c r="C13" i="78"/>
  <c r="E22" i="77"/>
  <c r="E21" i="77"/>
  <c r="E20" i="77"/>
  <c r="E19" i="77"/>
  <c r="E18" i="77"/>
  <c r="E17" i="77"/>
  <c r="E16" i="77"/>
  <c r="E15" i="77"/>
  <c r="E22" i="76"/>
  <c r="E21" i="76"/>
  <c r="E20" i="76"/>
  <c r="E19" i="76"/>
  <c r="E18" i="76"/>
  <c r="E17" i="76"/>
  <c r="E16" i="76"/>
  <c r="E15" i="76"/>
  <c r="E14" i="76"/>
  <c r="R22" i="77"/>
  <c r="C22" i="77"/>
  <c r="R21" i="77"/>
  <c r="C21" i="77"/>
  <c r="R20" i="77"/>
  <c r="C20" i="77"/>
  <c r="R19" i="77"/>
  <c r="C19" i="77"/>
  <c r="R18" i="77"/>
  <c r="C18" i="77"/>
  <c r="R17" i="77"/>
  <c r="C17" i="77"/>
  <c r="R16" i="77"/>
  <c r="C16" i="77"/>
  <c r="R15" i="77"/>
  <c r="C15" i="77"/>
  <c r="R14" i="77"/>
  <c r="C14" i="77"/>
  <c r="C13" i="77"/>
  <c r="C22" i="76"/>
  <c r="C21" i="76"/>
  <c r="C20" i="76"/>
  <c r="C19" i="76"/>
  <c r="C18" i="76"/>
  <c r="C17" i="76"/>
  <c r="C16" i="76"/>
  <c r="C15" i="76"/>
  <c r="C14" i="76"/>
  <c r="C13" i="76"/>
  <c r="R22" i="76"/>
  <c r="R21" i="76"/>
  <c r="R20" i="76"/>
  <c r="R19" i="76"/>
  <c r="R18" i="76"/>
  <c r="R17" i="76"/>
  <c r="R16" i="76"/>
  <c r="R15" i="76"/>
  <c r="R14" i="76"/>
  <c r="E20" i="75"/>
  <c r="E21" i="75"/>
  <c r="D16" i="75"/>
  <c r="D17" i="75"/>
  <c r="D18" i="75"/>
  <c r="D19" i="75"/>
  <c r="D20" i="75"/>
  <c r="D21" i="75"/>
  <c r="D22" i="75"/>
  <c r="D23" i="75"/>
  <c r="D24" i="75"/>
  <c r="D15" i="75"/>
  <c r="E22" i="75"/>
  <c r="C13" i="74"/>
  <c r="C14" i="74"/>
  <c r="C15" i="74"/>
  <c r="C16" i="74"/>
  <c r="C17" i="74"/>
  <c r="C18" i="74"/>
  <c r="C19" i="74"/>
  <c r="C20" i="74"/>
  <c r="C21" i="74"/>
  <c r="C22" i="74"/>
  <c r="R22" i="74"/>
  <c r="R21" i="74"/>
  <c r="R20" i="74"/>
  <c r="R19" i="74"/>
  <c r="R18" i="74"/>
  <c r="R17" i="74"/>
  <c r="R16" i="74"/>
  <c r="R15" i="74"/>
  <c r="R14" i="74"/>
  <c r="E18" i="75"/>
  <c r="E16" i="75"/>
  <c r="E17" i="75"/>
  <c r="E24" i="75"/>
  <c r="E19" i="75"/>
  <c r="E23" i="75"/>
  <c r="R22" i="73"/>
  <c r="E22" i="73"/>
  <c r="C22" i="73"/>
  <c r="R21" i="73"/>
  <c r="E21" i="73"/>
  <c r="C21" i="73"/>
  <c r="R20" i="73"/>
  <c r="E20" i="73"/>
  <c r="C20" i="73"/>
  <c r="R19" i="73"/>
  <c r="E19" i="73"/>
  <c r="C19" i="73"/>
  <c r="R18" i="73"/>
  <c r="E18" i="73"/>
  <c r="C18" i="73"/>
  <c r="R17" i="73"/>
  <c r="E17" i="73"/>
  <c r="C17" i="73"/>
  <c r="R16" i="73"/>
  <c r="E16" i="73"/>
  <c r="C16" i="73"/>
  <c r="R15" i="73"/>
  <c r="E15" i="73"/>
  <c r="C15" i="73"/>
  <c r="R14" i="73"/>
  <c r="E14" i="73"/>
  <c r="C14" i="73"/>
  <c r="C13" i="73"/>
  <c r="R22" i="72"/>
  <c r="E22" i="72"/>
  <c r="C22" i="72"/>
  <c r="R21" i="72"/>
  <c r="E21" i="72"/>
  <c r="C21" i="72"/>
  <c r="R20" i="72"/>
  <c r="E20" i="72"/>
  <c r="C20" i="72"/>
  <c r="R19" i="72"/>
  <c r="E19" i="72"/>
  <c r="C19" i="72"/>
  <c r="R18" i="72"/>
  <c r="E18" i="72"/>
  <c r="C18" i="72"/>
  <c r="R17" i="72"/>
  <c r="E17" i="72"/>
  <c r="C17" i="72"/>
  <c r="R16" i="72"/>
  <c r="E16" i="72"/>
  <c r="C16" i="72"/>
  <c r="R15" i="72"/>
  <c r="E15" i="72"/>
  <c r="C15" i="72"/>
  <c r="R14" i="72"/>
  <c r="E14" i="72"/>
  <c r="C14" i="72"/>
  <c r="C13" i="72"/>
  <c r="R20" i="71"/>
  <c r="R22" i="71"/>
  <c r="R21" i="71"/>
  <c r="R19" i="71"/>
  <c r="R18" i="71"/>
  <c r="R17" i="71"/>
  <c r="R16" i="71"/>
  <c r="R15" i="71"/>
  <c r="R14" i="71"/>
  <c r="R15" i="70"/>
  <c r="R22" i="69"/>
  <c r="R20" i="69"/>
  <c r="R19" i="69"/>
  <c r="R18" i="69"/>
  <c r="R17" i="69"/>
  <c r="R16" i="69"/>
  <c r="R15" i="69"/>
  <c r="R14" i="69"/>
  <c r="R22" i="70"/>
  <c r="R20" i="70"/>
  <c r="R19" i="70"/>
  <c r="R18" i="70"/>
  <c r="R17" i="70"/>
  <c r="R16" i="70"/>
  <c r="R14" i="70"/>
  <c r="R22" i="68"/>
  <c r="R21" i="68"/>
  <c r="R20" i="68"/>
  <c r="R19" i="68"/>
  <c r="R18" i="68"/>
  <c r="R16" i="68"/>
  <c r="R15" i="68"/>
  <c r="R14" i="68"/>
  <c r="R19" i="67"/>
  <c r="R21" i="67"/>
  <c r="E22" i="71"/>
  <c r="C22" i="71"/>
  <c r="E21" i="71"/>
  <c r="C21" i="71"/>
  <c r="E20" i="71"/>
  <c r="C20" i="71"/>
  <c r="E19" i="71"/>
  <c r="C19" i="71"/>
  <c r="E18" i="71"/>
  <c r="C18" i="71"/>
  <c r="E17" i="71"/>
  <c r="C17" i="71"/>
  <c r="E16" i="71"/>
  <c r="C16" i="71"/>
  <c r="E15" i="71"/>
  <c r="C15" i="71"/>
  <c r="E14" i="71"/>
  <c r="C14" i="71"/>
  <c r="C13" i="71"/>
  <c r="E22" i="70"/>
  <c r="C22" i="70"/>
  <c r="E21" i="70"/>
  <c r="C21" i="70"/>
  <c r="E20" i="70"/>
  <c r="C20" i="70"/>
  <c r="E19" i="70"/>
  <c r="C19" i="70"/>
  <c r="E18" i="70"/>
  <c r="C18" i="70"/>
  <c r="E17" i="70"/>
  <c r="C17" i="70"/>
  <c r="E16" i="70"/>
  <c r="C16" i="70"/>
  <c r="E15" i="70"/>
  <c r="C15" i="70"/>
  <c r="E14" i="70"/>
  <c r="C14" i="70"/>
  <c r="C13" i="70"/>
  <c r="E22" i="69"/>
  <c r="E21" i="69"/>
  <c r="E20" i="69"/>
  <c r="E19" i="69"/>
  <c r="E18" i="69"/>
  <c r="E17" i="69"/>
  <c r="E16" i="69"/>
  <c r="E15" i="69"/>
  <c r="E14" i="69"/>
  <c r="E22" i="68"/>
  <c r="E21" i="68"/>
  <c r="E20" i="68"/>
  <c r="E19" i="68"/>
  <c r="E18" i="68"/>
  <c r="E17" i="68"/>
  <c r="E16" i="68"/>
  <c r="E15" i="68"/>
  <c r="E14" i="68"/>
  <c r="C22" i="69"/>
  <c r="C21" i="69"/>
  <c r="C20" i="69"/>
  <c r="C19" i="69"/>
  <c r="C18" i="69"/>
  <c r="C17" i="69"/>
  <c r="C16" i="69"/>
  <c r="C15" i="69"/>
  <c r="C14" i="69"/>
  <c r="C13" i="69"/>
  <c r="C22" i="68"/>
  <c r="C21" i="68"/>
  <c r="C20" i="68"/>
  <c r="C19" i="68"/>
  <c r="C18" i="68"/>
  <c r="C17" i="68"/>
  <c r="C16" i="68"/>
  <c r="C15" i="68"/>
  <c r="C14" i="68"/>
  <c r="C13" i="68"/>
  <c r="E21" i="67"/>
  <c r="E20" i="67"/>
  <c r="E19" i="67"/>
  <c r="E18" i="67"/>
  <c r="E22" i="67"/>
  <c r="C13" i="67"/>
  <c r="C22" i="67"/>
  <c r="C21" i="67"/>
  <c r="C20" i="67"/>
  <c r="C19" i="67"/>
  <c r="C18" i="67"/>
  <c r="C17" i="67"/>
  <c r="C16" i="67"/>
  <c r="C15" i="67"/>
  <c r="C14" i="67"/>
  <c r="E17" i="67"/>
  <c r="E16" i="67"/>
  <c r="E15" i="67"/>
  <c r="E14" i="67"/>
  <c r="E22" i="66"/>
  <c r="E21" i="66"/>
  <c r="E20" i="66"/>
  <c r="E19" i="66"/>
  <c r="E18" i="66"/>
  <c r="E17" i="66"/>
  <c r="E16" i="66"/>
  <c r="E15" i="66"/>
  <c r="E14" i="66"/>
  <c r="C22" i="66"/>
  <c r="C21" i="66"/>
  <c r="C20" i="66"/>
  <c r="C19" i="66"/>
  <c r="C18" i="66"/>
  <c r="C17" i="66"/>
  <c r="C16" i="66"/>
  <c r="C15" i="66"/>
  <c r="C14" i="66"/>
</calcChain>
</file>

<file path=xl/sharedStrings.xml><?xml version="1.0" encoding="utf-8"?>
<sst xmlns="http://schemas.openxmlformats.org/spreadsheetml/2006/main" count="996" uniqueCount="109">
  <si>
    <t>Station:</t>
  </si>
  <si>
    <t>Filtered</t>
  </si>
  <si>
    <t>Salinity</t>
  </si>
  <si>
    <t>Nutrients</t>
  </si>
  <si>
    <t>Volume</t>
  </si>
  <si>
    <t>Depth (m)</t>
  </si>
  <si>
    <t>Actual</t>
  </si>
  <si>
    <t>30 mL</t>
  </si>
  <si>
    <t>TSM</t>
  </si>
  <si>
    <t>Filter</t>
  </si>
  <si>
    <t>Sample Logger:</t>
  </si>
  <si>
    <t>Start Date (Z):</t>
  </si>
  <si>
    <t>Start Time (Z):</t>
  </si>
  <si>
    <t>Finish Date(Z):</t>
  </si>
  <si>
    <t>Finish Time (Z):</t>
  </si>
  <si>
    <t>Target</t>
  </si>
  <si>
    <t>Liters</t>
  </si>
  <si>
    <t>Notes:</t>
  </si>
  <si>
    <t>x</t>
  </si>
  <si>
    <t>SAMW2020</t>
  </si>
  <si>
    <t>Niskin Cast:</t>
  </si>
  <si>
    <t>Event Number:</t>
  </si>
  <si>
    <t>Niskin  #</t>
  </si>
  <si>
    <t>Wire Out</t>
  </si>
  <si>
    <t>UnF</t>
  </si>
  <si>
    <t>250 mL</t>
  </si>
  <si>
    <t>Morton</t>
  </si>
  <si>
    <t>Burns/Buck</t>
  </si>
  <si>
    <t>Middleton</t>
  </si>
  <si>
    <t>Latitude (N):</t>
  </si>
  <si>
    <t>Longitude (E):</t>
  </si>
  <si>
    <t>Winch operator:</t>
  </si>
  <si>
    <t>Samplers:</t>
  </si>
  <si>
    <t>(YYYYMMDD GMT)</t>
  </si>
  <si>
    <t>Bottom Depth (m)</t>
  </si>
  <si>
    <t>Chlorophyll  max (m)</t>
  </si>
  <si>
    <t>Mixed Layer Depth (m)</t>
  </si>
  <si>
    <t>(T min/max, O2 min/max, etc.)</t>
  </si>
  <si>
    <t>001</t>
  </si>
  <si>
    <t>60-09</t>
  </si>
  <si>
    <t>wrt T</t>
  </si>
  <si>
    <t>Actual  out</t>
  </si>
  <si>
    <t>O2 min @  100, 275, 300,350,400</t>
  </si>
  <si>
    <t>Heavy wire angle, ~45 degrees</t>
  </si>
  <si>
    <t>Wire Angle:</t>
  </si>
  <si>
    <t>30-60</t>
  </si>
  <si>
    <t>Lots of low T, low O2 intrusions at 300-750 m</t>
  </si>
  <si>
    <t>FAIL</t>
  </si>
  <si>
    <t>Heavy wire angle during deployment, ~45 degrees</t>
  </si>
  <si>
    <t>No wire angle during messenger tripping</t>
  </si>
  <si>
    <t>Yellow</t>
  </si>
  <si>
    <t>Bottles 1, 3, and 5 didn't close (top cap)</t>
  </si>
  <si>
    <t>Bottle 3: right hand spring acted strange. Double-check ball location.</t>
  </si>
  <si>
    <t>0-40</t>
  </si>
  <si>
    <t>All fluorometry max in surface waters</t>
  </si>
  <si>
    <t>SAMW begins at 150 m (down to 750 m)</t>
  </si>
  <si>
    <t>Bernadette</t>
  </si>
  <si>
    <t>0-75</t>
  </si>
  <si>
    <t>wrt σθ</t>
  </si>
  <si>
    <t>SAMW begins at 100 m (down to 750 m)</t>
  </si>
  <si>
    <t>color?</t>
  </si>
  <si>
    <t>Emily</t>
  </si>
  <si>
    <t>SAMW begins at 125 m (down to 750 m)</t>
  </si>
  <si>
    <t>250/1000</t>
  </si>
  <si>
    <t xml:space="preserve">Weight @ 100 m below 1st bottle </t>
  </si>
  <si>
    <t>Clip line too long for NX6 and NX7</t>
  </si>
  <si>
    <t>Bottle 1: Acropak filtered for SAMW treatments (3x 1 L)</t>
  </si>
  <si>
    <t>NXs 2, 3, and 5: whole bottle filtered</t>
  </si>
  <si>
    <t>Filter 8 drawn from NX9 after Filter 1 clogged:</t>
  </si>
  <si>
    <t>Total filter vol</t>
  </si>
  <si>
    <t>L</t>
  </si>
  <si>
    <t>vol (mL)</t>
  </si>
  <si>
    <t>Rinse</t>
  </si>
  <si>
    <t>Green</t>
  </si>
  <si>
    <t>Black</t>
  </si>
  <si>
    <t>Log sheet volumes are too high; possible "typo" of "1980" instead of "980"</t>
  </si>
  <si>
    <t>40-80</t>
  </si>
  <si>
    <t>SAMW begins at 350 m</t>
  </si>
  <si>
    <t>Strong current at ~2 m/s, southeastward</t>
  </si>
  <si>
    <t>No dynamic positioning, just drift with Agulhas to minimize wire angle</t>
  </si>
  <si>
    <t>200131AR2</t>
  </si>
  <si>
    <t>SAMW begins at 50 m</t>
  </si>
  <si>
    <t>Possible missed volume for NX-9? Kristie, Shannon, and Julia say "no" but no evidence of leaks during recovery or in lab van</t>
  </si>
  <si>
    <r>
      <t>x</t>
    </r>
    <r>
      <rPr>
        <sz val="10"/>
        <rFont val="Calibri"/>
        <family val="2"/>
      </rPr>
      <t>√</t>
    </r>
    <r>
      <rPr>
        <sz val="10"/>
        <rFont val="Arial"/>
        <family val="2"/>
      </rPr>
      <t>3</t>
    </r>
  </si>
  <si>
    <t>2x</t>
  </si>
  <si>
    <t>√2</t>
  </si>
  <si>
    <t>Line out</t>
  </si>
  <si>
    <t>Actual z</t>
  </si>
  <si>
    <t>black</t>
  </si>
  <si>
    <t>green</t>
  </si>
  <si>
    <t>blue</t>
  </si>
  <si>
    <t>Nutrient data file</t>
  </si>
  <si>
    <t>200206AR1</t>
  </si>
  <si>
    <t>?</t>
  </si>
  <si>
    <t>0-60</t>
  </si>
  <si>
    <t>NX-6: misfire</t>
  </si>
  <si>
    <t>NX-8 and 9: bottoms opened a little on recovery when the line touched them. No contamination suspected, just a little water let out from the bottom</t>
  </si>
  <si>
    <t>letter?</t>
  </si>
  <si>
    <t>H</t>
  </si>
  <si>
    <t>G</t>
  </si>
  <si>
    <t>SAMW from NX-2</t>
  </si>
  <si>
    <t>NX-6 slow filtering</t>
  </si>
  <si>
    <t>Original labels were wrong: said "s050" instead of "s056," changed and reapplied</t>
  </si>
  <si>
    <t>40-120</t>
  </si>
  <si>
    <t>C</t>
  </si>
  <si>
    <t>Blank</t>
  </si>
  <si>
    <t>400 mL from NX8</t>
  </si>
  <si>
    <t>800 mL from NX9, 200 mL from NX8</t>
  </si>
  <si>
    <t>Process blanks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</si>
</sst>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20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quotePrefix="1" applyFont="1" applyAlignment="1">
      <alignment horizontal="right"/>
    </xf>
    <xf numFmtId="0" fontId="3" fillId="0" borderId="12" xfId="0" applyFont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1" fontId="3" fillId="0" borderId="10" xfId="0" applyNumberFormat="1" applyFont="1" applyBorder="1" applyAlignment="1">
      <alignment horizontal="right"/>
    </xf>
    <xf numFmtId="1" fontId="3" fillId="2" borderId="11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/>
    </xf>
    <xf numFmtId="2" fontId="3" fillId="0" borderId="4" xfId="0" applyNumberFormat="1" applyFont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164" fontId="0" fillId="0" borderId="0" xfId="0" applyNumberFormat="1"/>
    <xf numFmtId="1" fontId="1" fillId="0" borderId="8" xfId="0" applyNumberFormat="1" applyFont="1" applyBorder="1" applyAlignment="1">
      <alignment horizontal="right"/>
    </xf>
    <xf numFmtId="1" fontId="1" fillId="2" borderId="9" xfId="0" applyNumberFormat="1" applyFont="1" applyFill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3" fillId="0" borderId="12" xfId="0" applyNumberFormat="1" applyFont="1" applyBorder="1" applyAlignment="1">
      <alignment horizontal="right"/>
    </xf>
    <xf numFmtId="1" fontId="3" fillId="2" borderId="1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133350</xdr:rowOff>
    </xdr:from>
    <xdr:to>
      <xdr:col>3</xdr:col>
      <xdr:colOff>104775</xdr:colOff>
      <xdr:row>10</xdr:row>
      <xdr:rowOff>9525</xdr:rowOff>
    </xdr:to>
    <xdr:sp macro="" textlink="">
      <xdr:nvSpPr>
        <xdr:cNvPr id="2" name="Right Triangle 1">
          <a:extLst>
            <a:ext uri="{FF2B5EF4-FFF2-40B4-BE49-F238E27FC236}">
              <a16:creationId xmlns:a16="http://schemas.microsoft.com/office/drawing/2014/main" id="{C9BE4DE7-08DC-4B7D-8C0A-60B464CD4B60}"/>
            </a:ext>
          </a:extLst>
        </xdr:cNvPr>
        <xdr:cNvSpPr/>
      </xdr:nvSpPr>
      <xdr:spPr>
        <a:xfrm>
          <a:off x="1228725" y="133350"/>
          <a:ext cx="704850" cy="1495425"/>
        </a:xfrm>
        <a:prstGeom prst="rt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2</xdr:row>
      <xdr:rowOff>0</xdr:rowOff>
    </xdr:from>
    <xdr:to>
      <xdr:col>7</xdr:col>
      <xdr:colOff>361950</xdr:colOff>
      <xdr:row>8</xdr:row>
      <xdr:rowOff>19050</xdr:rowOff>
    </xdr:to>
    <xdr:sp macro="" textlink="">
      <xdr:nvSpPr>
        <xdr:cNvPr id="3" name="Right Triangle 2">
          <a:extLst>
            <a:ext uri="{FF2B5EF4-FFF2-40B4-BE49-F238E27FC236}">
              <a16:creationId xmlns:a16="http://schemas.microsoft.com/office/drawing/2014/main" id="{AF940B16-53FB-4DA8-8A3A-6E727D3C5CE5}"/>
            </a:ext>
          </a:extLst>
        </xdr:cNvPr>
        <xdr:cNvSpPr/>
      </xdr:nvSpPr>
      <xdr:spPr>
        <a:xfrm>
          <a:off x="3667125" y="323850"/>
          <a:ext cx="962025" cy="990600"/>
        </a:xfrm>
        <a:prstGeom prst="rt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zoomScale="85" zoomScaleNormal="85" workbookViewId="0">
      <selection activeCell="B9" sqref="B9"/>
    </sheetView>
  </sheetViews>
  <sheetFormatPr defaultColWidth="10.7109375" defaultRowHeight="25.35" customHeight="1" x14ac:dyDescent="0.2"/>
  <cols>
    <col min="1" max="1" width="15.7109375" style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20200127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 t="s">
        <v>38</v>
      </c>
      <c r="G2" s="1" t="s">
        <v>31</v>
      </c>
      <c r="H2" s="3"/>
      <c r="K2" s="1" t="s">
        <v>34</v>
      </c>
      <c r="L2" s="1">
        <v>4960</v>
      </c>
    </row>
    <row r="3" spans="1:18" ht="25.35" customHeight="1" x14ac:dyDescent="0.2">
      <c r="A3" s="1" t="s">
        <v>20</v>
      </c>
      <c r="B3" s="1">
        <v>2</v>
      </c>
      <c r="G3" s="1" t="s">
        <v>10</v>
      </c>
      <c r="H3" s="3"/>
      <c r="K3" s="1" t="s">
        <v>35</v>
      </c>
      <c r="L3" s="1">
        <v>75</v>
      </c>
      <c r="M3" s="19" t="s">
        <v>39</v>
      </c>
    </row>
    <row r="4" spans="1:18" ht="25.35" customHeight="1" x14ac:dyDescent="0.2">
      <c r="A4" s="1" t="s">
        <v>29</v>
      </c>
      <c r="B4" s="1">
        <v>-38.583258999999998</v>
      </c>
      <c r="G4" s="1" t="s">
        <v>32</v>
      </c>
      <c r="H4" s="3"/>
      <c r="K4" s="1" t="s">
        <v>36</v>
      </c>
      <c r="L4" s="1">
        <v>50</v>
      </c>
      <c r="M4" s="1" t="s">
        <v>40</v>
      </c>
    </row>
    <row r="5" spans="1:18" ht="25.35" customHeight="1" x14ac:dyDescent="0.2">
      <c r="A5" s="1" t="s">
        <v>30</v>
      </c>
      <c r="B5" s="1">
        <v>24.001093999999998</v>
      </c>
      <c r="H5" s="3"/>
    </row>
    <row r="6" spans="1:18" ht="25.35" customHeight="1" x14ac:dyDescent="0.2">
      <c r="A6" s="1" t="s">
        <v>11</v>
      </c>
      <c r="B6" s="2">
        <v>43857</v>
      </c>
      <c r="C6" s="2"/>
      <c r="D6" s="2"/>
    </row>
    <row r="7" spans="1:18" ht="25.35" customHeight="1" x14ac:dyDescent="0.2">
      <c r="A7" s="1" t="s">
        <v>12</v>
      </c>
      <c r="B7" s="4">
        <v>0.16666666666666666</v>
      </c>
      <c r="C7" s="4"/>
      <c r="D7" s="4"/>
    </row>
    <row r="8" spans="1:18" ht="25.35" customHeight="1" x14ac:dyDescent="0.2">
      <c r="A8" s="1" t="s">
        <v>13</v>
      </c>
      <c r="B8" s="2">
        <v>43857</v>
      </c>
      <c r="C8" s="2"/>
      <c r="D8" s="2"/>
    </row>
    <row r="9" spans="1:18" ht="25.35" customHeight="1" x14ac:dyDescent="0.2">
      <c r="A9" s="1" t="s">
        <v>14</v>
      </c>
      <c r="B9" s="4">
        <v>0.28125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>
        <v>250</v>
      </c>
      <c r="R12" s="1" t="s">
        <v>16</v>
      </c>
    </row>
    <row r="13" spans="1:18" ht="25.35" customHeight="1" thickBot="1" x14ac:dyDescent="0.25"/>
    <row r="14" spans="1:18" ht="25.35" customHeight="1" x14ac:dyDescent="0.25">
      <c r="A14" s="11">
        <v>9</v>
      </c>
      <c r="B14" s="12">
        <v>30</v>
      </c>
      <c r="C14" s="16">
        <f>$B$22-B14</f>
        <v>935</v>
      </c>
      <c r="D14" s="20">
        <v>965</v>
      </c>
      <c r="E14" s="8">
        <f>$D$14-D14</f>
        <v>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</row>
    <row r="15" spans="1:18" ht="25.35" customHeight="1" thickBot="1" x14ac:dyDescent="0.3">
      <c r="A15" s="9">
        <v>8</v>
      </c>
      <c r="B15" s="10">
        <v>40</v>
      </c>
      <c r="C15" s="17">
        <f t="shared" ref="C15:C22" si="0">$B$22-B15</f>
        <v>925</v>
      </c>
      <c r="D15" s="21">
        <v>925</v>
      </c>
      <c r="E15" s="13">
        <f t="shared" ref="E15:E22" si="1">$D$14-D15</f>
        <v>40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/>
    </row>
    <row r="16" spans="1:18" ht="25.35" customHeight="1" x14ac:dyDescent="0.25">
      <c r="A16" s="11">
        <v>7</v>
      </c>
      <c r="B16" s="12">
        <v>60</v>
      </c>
      <c r="C16" s="16">
        <f t="shared" si="0"/>
        <v>905</v>
      </c>
      <c r="D16" s="20">
        <v>905</v>
      </c>
      <c r="E16" s="8">
        <f t="shared" si="1"/>
        <v>60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</row>
    <row r="17" spans="1:18" ht="25.35" customHeight="1" thickBot="1" x14ac:dyDescent="0.3">
      <c r="A17" s="9">
        <v>6</v>
      </c>
      <c r="B17" s="10">
        <v>95</v>
      </c>
      <c r="C17" s="17">
        <f t="shared" si="0"/>
        <v>870</v>
      </c>
      <c r="D17" s="21">
        <v>869</v>
      </c>
      <c r="E17" s="13">
        <f t="shared" si="1"/>
        <v>96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5"/>
    </row>
    <row r="18" spans="1:18" ht="25.35" customHeight="1" x14ac:dyDescent="0.25">
      <c r="A18" s="11">
        <v>5</v>
      </c>
      <c r="B18" s="12">
        <v>190</v>
      </c>
      <c r="C18" s="16">
        <f t="shared" si="0"/>
        <v>775</v>
      </c>
      <c r="D18" s="20">
        <v>772</v>
      </c>
      <c r="E18" s="8">
        <f t="shared" si="1"/>
        <v>193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</row>
    <row r="19" spans="1:18" ht="25.35" customHeight="1" thickBot="1" x14ac:dyDescent="0.3">
      <c r="A19" s="9">
        <v>4</v>
      </c>
      <c r="B19" s="10">
        <v>360</v>
      </c>
      <c r="C19" s="17">
        <f t="shared" si="0"/>
        <v>605</v>
      </c>
      <c r="D19" s="21">
        <v>605</v>
      </c>
      <c r="E19" s="13">
        <f t="shared" si="1"/>
        <v>360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5"/>
    </row>
    <row r="20" spans="1:18" ht="25.35" customHeight="1" x14ac:dyDescent="0.25">
      <c r="A20" s="11">
        <v>3</v>
      </c>
      <c r="B20" s="12">
        <v>500</v>
      </c>
      <c r="C20" s="16">
        <f t="shared" si="0"/>
        <v>465</v>
      </c>
      <c r="D20" s="20">
        <v>462</v>
      </c>
      <c r="E20" s="8">
        <f t="shared" si="1"/>
        <v>503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/>
    </row>
    <row r="21" spans="1:18" ht="25.35" customHeight="1" thickBot="1" x14ac:dyDescent="0.3">
      <c r="A21" s="9">
        <v>2</v>
      </c>
      <c r="B21" s="10">
        <v>750</v>
      </c>
      <c r="C21" s="17">
        <f t="shared" si="0"/>
        <v>215</v>
      </c>
      <c r="D21" s="21">
        <v>211</v>
      </c>
      <c r="E21" s="13">
        <f t="shared" si="1"/>
        <v>754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5"/>
    </row>
    <row r="22" spans="1:18" ht="25.35" customHeight="1" x14ac:dyDescent="0.25">
      <c r="A22" s="11">
        <v>1</v>
      </c>
      <c r="B22" s="12">
        <v>965</v>
      </c>
      <c r="C22" s="16">
        <f t="shared" si="0"/>
        <v>0</v>
      </c>
      <c r="D22" s="20">
        <v>0</v>
      </c>
      <c r="E22" s="8">
        <f t="shared" si="1"/>
        <v>965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/>
    </row>
    <row r="23" spans="1:18" ht="25.35" customHeight="1" x14ac:dyDescent="0.2">
      <c r="A23" s="1" t="s">
        <v>17</v>
      </c>
      <c r="B23" s="3" t="s">
        <v>37</v>
      </c>
    </row>
    <row r="24" spans="1:18" ht="25.35" customHeight="1" x14ac:dyDescent="0.2">
      <c r="B24" s="3" t="s">
        <v>42</v>
      </c>
    </row>
    <row r="25" spans="1:18" ht="25.35" customHeight="1" x14ac:dyDescent="0.2">
      <c r="B25" s="3" t="s">
        <v>43</v>
      </c>
    </row>
    <row r="26" spans="1:18" ht="25.35" customHeight="1" x14ac:dyDescent="0.2">
      <c r="C26" s="3"/>
      <c r="D26" s="3"/>
    </row>
    <row r="27" spans="1:18" ht="25.35" customHeight="1" x14ac:dyDescent="0.2">
      <c r="C27" s="3"/>
      <c r="D27" s="3"/>
    </row>
    <row r="28" spans="1:18" ht="25.35" customHeight="1" x14ac:dyDescent="0.2"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7" right="0.7" top="0.7" bottom="0.7" header="0.5" footer="0.5"/>
  <pageSetup scale="5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DE827-DFAE-40E1-971F-50ADC266492D}">
  <sheetPr>
    <pageSetUpPr fitToPage="1"/>
  </sheetPr>
  <dimension ref="A1:R30"/>
  <sheetViews>
    <sheetView topLeftCell="C1" zoomScale="90" zoomScaleNormal="90" workbookViewId="0">
      <selection activeCell="R14" sqref="R14:R22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20200207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20</v>
      </c>
      <c r="G2" s="1" t="s">
        <v>44</v>
      </c>
      <c r="H2" s="3">
        <v>0</v>
      </c>
      <c r="K2" s="1" t="s">
        <v>34</v>
      </c>
      <c r="L2" s="1">
        <v>5400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/>
      <c r="K3" s="1" t="s">
        <v>35</v>
      </c>
      <c r="L3" s="1">
        <v>56</v>
      </c>
      <c r="M3" s="19"/>
    </row>
    <row r="4" spans="1:18" ht="25.35" customHeight="1" x14ac:dyDescent="0.2">
      <c r="A4" s="1" t="s">
        <v>29</v>
      </c>
      <c r="B4" s="1">
        <v>-36.200400000000002</v>
      </c>
      <c r="G4" s="1" t="s">
        <v>10</v>
      </c>
      <c r="H4" s="3"/>
      <c r="K4" s="1" t="s">
        <v>36</v>
      </c>
      <c r="L4" s="1">
        <v>40</v>
      </c>
      <c r="M4" s="1" t="s">
        <v>58</v>
      </c>
    </row>
    <row r="5" spans="1:18" ht="25.35" customHeight="1" x14ac:dyDescent="0.2">
      <c r="A5" s="1" t="s">
        <v>30</v>
      </c>
      <c r="B5" s="1">
        <v>37.627200000000002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43868</v>
      </c>
      <c r="C6" s="2"/>
      <c r="D6" s="2"/>
    </row>
    <row r="7" spans="1:18" ht="25.35" customHeight="1" x14ac:dyDescent="0.2">
      <c r="A7" s="1" t="s">
        <v>12</v>
      </c>
      <c r="B7" s="4">
        <v>0.16666666666666666</v>
      </c>
      <c r="C7" s="4"/>
      <c r="D7" s="4"/>
    </row>
    <row r="8" spans="1:18" ht="25.35" customHeight="1" x14ac:dyDescent="0.2">
      <c r="A8" s="1" t="s">
        <v>13</v>
      </c>
      <c r="B8" s="2">
        <v>43868</v>
      </c>
      <c r="C8" s="2"/>
      <c r="D8" s="2"/>
    </row>
    <row r="9" spans="1:18" ht="25.35" customHeight="1" x14ac:dyDescent="0.2">
      <c r="A9" s="1" t="s">
        <v>14</v>
      </c>
      <c r="B9" s="4">
        <v>0.22916666666666666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K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K11" s="1" t="s">
        <v>26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K12" s="1">
        <v>1000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400</v>
      </c>
      <c r="D13" s="1">
        <v>407</v>
      </c>
      <c r="H13" s="1" t="s">
        <v>71</v>
      </c>
      <c r="I13" s="1" t="s">
        <v>71</v>
      </c>
      <c r="J13" s="1" t="s">
        <v>71</v>
      </c>
      <c r="K13" s="1" t="s">
        <v>71</v>
      </c>
    </row>
    <row r="14" spans="1:18" ht="25.35" customHeight="1" x14ac:dyDescent="0.25">
      <c r="A14" s="11">
        <v>9</v>
      </c>
      <c r="B14" s="12">
        <v>30</v>
      </c>
      <c r="C14" s="22">
        <f>($B$22-B14)*(1+$H$2/90)</f>
        <v>370</v>
      </c>
      <c r="D14" s="20">
        <v>377</v>
      </c>
      <c r="E14" s="8">
        <f>$D$13-D14</f>
        <v>30</v>
      </c>
      <c r="F14" s="34">
        <v>1</v>
      </c>
      <c r="G14" s="34">
        <v>1</v>
      </c>
      <c r="H14" s="31">
        <v>125</v>
      </c>
      <c r="I14" s="31"/>
      <c r="J14" s="31">
        <v>250</v>
      </c>
      <c r="K14" s="31"/>
      <c r="L14" s="31">
        <v>1980</v>
      </c>
      <c r="M14" s="31">
        <v>1540</v>
      </c>
      <c r="N14" s="31"/>
      <c r="O14" s="31"/>
      <c r="P14" s="31"/>
      <c r="Q14" s="31"/>
      <c r="R14" s="35">
        <f t="shared" ref="R14:R22" si="0">SUM(H14:P14)/1000</f>
        <v>3.895</v>
      </c>
    </row>
    <row r="15" spans="1:18" ht="25.35" customHeight="1" thickBot="1" x14ac:dyDescent="0.3">
      <c r="A15" s="9">
        <v>8</v>
      </c>
      <c r="B15" s="10">
        <v>41</v>
      </c>
      <c r="C15" s="23">
        <f t="shared" ref="C15:C22" si="1">($B$22-B15)*(1+$H$2/90)</f>
        <v>359</v>
      </c>
      <c r="D15" s="21">
        <v>366</v>
      </c>
      <c r="E15" s="13">
        <f t="shared" ref="E15:E22" si="2">$D$13-D15</f>
        <v>41</v>
      </c>
      <c r="F15" s="33">
        <v>2</v>
      </c>
      <c r="G15" s="33">
        <v>2</v>
      </c>
      <c r="H15" s="29">
        <v>125</v>
      </c>
      <c r="I15" s="29"/>
      <c r="J15" s="29">
        <v>250</v>
      </c>
      <c r="K15" s="29"/>
      <c r="L15" s="29">
        <v>2000</v>
      </c>
      <c r="M15" s="29">
        <v>1480</v>
      </c>
      <c r="N15" s="29"/>
      <c r="O15" s="29"/>
      <c r="P15" s="29"/>
      <c r="Q15" s="29"/>
      <c r="R15" s="36">
        <f t="shared" si="0"/>
        <v>3.855</v>
      </c>
    </row>
    <row r="16" spans="1:18" ht="25.35" customHeight="1" x14ac:dyDescent="0.25">
      <c r="A16" s="11">
        <v>7</v>
      </c>
      <c r="B16" s="12">
        <v>56</v>
      </c>
      <c r="C16" s="22">
        <f t="shared" si="1"/>
        <v>344</v>
      </c>
      <c r="D16" s="20">
        <v>350</v>
      </c>
      <c r="E16" s="8">
        <f t="shared" si="2"/>
        <v>57</v>
      </c>
      <c r="F16" s="34">
        <v>3</v>
      </c>
      <c r="G16" s="34">
        <v>3</v>
      </c>
      <c r="H16" s="31">
        <v>125</v>
      </c>
      <c r="I16" s="31"/>
      <c r="J16" s="31">
        <v>250</v>
      </c>
      <c r="K16" s="31"/>
      <c r="L16" s="31">
        <v>1900</v>
      </c>
      <c r="M16" s="31">
        <v>920</v>
      </c>
      <c r="N16" s="31"/>
      <c r="O16" s="31"/>
      <c r="P16" s="31"/>
      <c r="Q16" s="31"/>
      <c r="R16" s="35">
        <f t="shared" si="0"/>
        <v>3.1949999999999998</v>
      </c>
    </row>
    <row r="17" spans="1:18" ht="25.35" customHeight="1" thickBot="1" x14ac:dyDescent="0.3">
      <c r="A17" s="9">
        <v>6</v>
      </c>
      <c r="B17" s="10">
        <v>72</v>
      </c>
      <c r="C17" s="23">
        <f t="shared" si="1"/>
        <v>328</v>
      </c>
      <c r="D17" s="21">
        <v>335</v>
      </c>
      <c r="E17" s="13">
        <f t="shared" si="2"/>
        <v>72</v>
      </c>
      <c r="F17" s="33">
        <v>4</v>
      </c>
      <c r="G17" s="33">
        <v>4</v>
      </c>
      <c r="H17" s="29">
        <v>125</v>
      </c>
      <c r="I17" s="29"/>
      <c r="J17" s="29">
        <v>250</v>
      </c>
      <c r="K17" s="29"/>
      <c r="L17" s="29">
        <v>1240</v>
      </c>
      <c r="M17" s="29">
        <v>1420</v>
      </c>
      <c r="N17" s="29">
        <v>1800</v>
      </c>
      <c r="O17" s="29"/>
      <c r="P17" s="29"/>
      <c r="Q17" s="29"/>
      <c r="R17" s="36">
        <f t="shared" si="0"/>
        <v>4.835</v>
      </c>
    </row>
    <row r="18" spans="1:18" ht="25.35" customHeight="1" x14ac:dyDescent="0.25">
      <c r="A18" s="11">
        <v>5</v>
      </c>
      <c r="B18" s="12">
        <v>140</v>
      </c>
      <c r="C18" s="22">
        <f t="shared" si="1"/>
        <v>260</v>
      </c>
      <c r="D18" s="20">
        <v>267</v>
      </c>
      <c r="E18" s="8">
        <f t="shared" si="2"/>
        <v>140</v>
      </c>
      <c r="F18" s="34">
        <v>5</v>
      </c>
      <c r="G18" s="34">
        <v>5</v>
      </c>
      <c r="H18" s="31">
        <v>125</v>
      </c>
      <c r="I18" s="31"/>
      <c r="J18" s="31">
        <v>250</v>
      </c>
      <c r="K18" s="31"/>
      <c r="L18" s="31">
        <v>1640</v>
      </c>
      <c r="M18" s="31">
        <v>1540</v>
      </c>
      <c r="N18" s="31">
        <v>1460</v>
      </c>
      <c r="O18" s="31">
        <v>220</v>
      </c>
      <c r="P18" s="31"/>
      <c r="Q18" s="31"/>
      <c r="R18" s="35">
        <f t="shared" si="0"/>
        <v>5.2350000000000003</v>
      </c>
    </row>
    <row r="19" spans="1:18" ht="25.35" customHeight="1" thickBot="1" x14ac:dyDescent="0.3">
      <c r="A19" s="9">
        <v>4</v>
      </c>
      <c r="B19" s="10">
        <v>225</v>
      </c>
      <c r="C19" s="23">
        <f t="shared" si="1"/>
        <v>175</v>
      </c>
      <c r="D19" s="21">
        <v>182</v>
      </c>
      <c r="E19" s="13">
        <f t="shared" si="2"/>
        <v>225</v>
      </c>
      <c r="F19" s="33">
        <v>6</v>
      </c>
      <c r="G19" s="33">
        <v>6</v>
      </c>
      <c r="H19" s="29">
        <v>125</v>
      </c>
      <c r="I19" s="29"/>
      <c r="J19" s="29">
        <v>250</v>
      </c>
      <c r="K19" s="29"/>
      <c r="L19" s="29">
        <v>1440</v>
      </c>
      <c r="M19" s="29">
        <v>1580</v>
      </c>
      <c r="N19" s="29">
        <v>1440</v>
      </c>
      <c r="O19" s="29">
        <v>100</v>
      </c>
      <c r="P19" s="29"/>
      <c r="Q19" s="29"/>
      <c r="R19" s="36">
        <f t="shared" si="0"/>
        <v>4.9349999999999996</v>
      </c>
    </row>
    <row r="20" spans="1:18" ht="25.35" customHeight="1" x14ac:dyDescent="0.25">
      <c r="A20" s="11">
        <v>3</v>
      </c>
      <c r="B20" s="12">
        <v>320</v>
      </c>
      <c r="C20" s="22">
        <f t="shared" si="1"/>
        <v>80</v>
      </c>
      <c r="D20" s="20">
        <v>87</v>
      </c>
      <c r="E20" s="8">
        <f t="shared" si="2"/>
        <v>320</v>
      </c>
      <c r="F20" s="34">
        <v>7</v>
      </c>
      <c r="G20" s="34">
        <v>7</v>
      </c>
      <c r="H20" s="31">
        <v>125</v>
      </c>
      <c r="I20" s="31"/>
      <c r="J20" s="31">
        <v>250</v>
      </c>
      <c r="K20" s="31"/>
      <c r="L20" s="31">
        <v>1820</v>
      </c>
      <c r="M20" s="31">
        <v>1720</v>
      </c>
      <c r="N20" s="45">
        <v>1180</v>
      </c>
      <c r="O20" s="31"/>
      <c r="P20" s="31"/>
      <c r="Q20" s="31"/>
      <c r="R20" s="35">
        <f>SUM(H20:P20)/1000</f>
        <v>5.0949999999999998</v>
      </c>
    </row>
    <row r="21" spans="1:18" ht="25.35" customHeight="1" thickBot="1" x14ac:dyDescent="0.3">
      <c r="A21" s="9">
        <v>2</v>
      </c>
      <c r="B21" s="10">
        <v>350</v>
      </c>
      <c r="C21" s="23">
        <f t="shared" si="1"/>
        <v>50</v>
      </c>
      <c r="D21" s="21">
        <v>57</v>
      </c>
      <c r="E21" s="13">
        <f t="shared" si="2"/>
        <v>350</v>
      </c>
      <c r="F21" s="33">
        <v>8</v>
      </c>
      <c r="G21" s="33">
        <v>8</v>
      </c>
      <c r="H21" s="29">
        <v>125</v>
      </c>
      <c r="I21" s="29"/>
      <c r="J21" s="29">
        <v>250</v>
      </c>
      <c r="K21" s="29"/>
      <c r="L21" s="29">
        <v>2000</v>
      </c>
      <c r="M21" s="29">
        <v>1900</v>
      </c>
      <c r="N21" s="29">
        <v>1020</v>
      </c>
      <c r="O21" s="29"/>
      <c r="P21" s="29"/>
      <c r="Q21" s="29"/>
      <c r="R21" s="36">
        <f t="shared" si="0"/>
        <v>5.2949999999999999</v>
      </c>
    </row>
    <row r="22" spans="1:18" ht="25.35" customHeight="1" thickBot="1" x14ac:dyDescent="0.3">
      <c r="A22" s="11">
        <v>1</v>
      </c>
      <c r="B22" s="12">
        <v>400</v>
      </c>
      <c r="C22" s="22">
        <f t="shared" si="1"/>
        <v>0</v>
      </c>
      <c r="D22" s="20"/>
      <c r="E22" s="8">
        <f t="shared" si="2"/>
        <v>407</v>
      </c>
      <c r="F22" s="37">
        <v>9</v>
      </c>
      <c r="G22" s="37">
        <v>9</v>
      </c>
      <c r="H22" s="31">
        <v>125</v>
      </c>
      <c r="I22" s="31"/>
      <c r="J22" s="31">
        <v>250</v>
      </c>
      <c r="K22" s="31"/>
      <c r="L22" s="31">
        <v>1920</v>
      </c>
      <c r="M22" s="31">
        <v>1300</v>
      </c>
      <c r="N22" s="31">
        <v>1820</v>
      </c>
      <c r="O22" s="31"/>
      <c r="P22" s="31"/>
      <c r="Q22" s="31"/>
      <c r="R22" s="35">
        <f t="shared" si="0"/>
        <v>5.415</v>
      </c>
    </row>
    <row r="23" spans="1:18" ht="25.35" customHeight="1" thickBot="1" x14ac:dyDescent="0.25">
      <c r="A23" s="1" t="s">
        <v>17</v>
      </c>
      <c r="B23" s="3" t="s">
        <v>37</v>
      </c>
      <c r="F23" s="53" t="s">
        <v>88</v>
      </c>
      <c r="G23" s="54" t="s">
        <v>89</v>
      </c>
    </row>
    <row r="24" spans="1:18" ht="25.35" customHeight="1" x14ac:dyDescent="0.2">
      <c r="B24" s="40"/>
      <c r="F24" s="28" t="s">
        <v>60</v>
      </c>
      <c r="G24" s="28" t="s">
        <v>60</v>
      </c>
    </row>
    <row r="25" spans="1:18" ht="25.35" customHeight="1" x14ac:dyDescent="0.2">
      <c r="B25" s="46"/>
      <c r="C25" s="44"/>
      <c r="D25" s="44"/>
      <c r="E25" s="44"/>
      <c r="F25" s="44"/>
      <c r="G25" s="44"/>
      <c r="H25" s="44"/>
    </row>
    <row r="26" spans="1:18" ht="25.35" customHeight="1" x14ac:dyDescent="0.2">
      <c r="B26" s="40"/>
      <c r="C26" s="3"/>
      <c r="D26" s="3"/>
    </row>
    <row r="27" spans="1:18" ht="25.35" customHeight="1" x14ac:dyDescent="0.2">
      <c r="B27" s="40"/>
      <c r="C27" s="3"/>
      <c r="D27" s="3"/>
    </row>
    <row r="28" spans="1:18" ht="25.35" customHeight="1" x14ac:dyDescent="0.2">
      <c r="B28" s="40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25" right="0.25" top="0.75" bottom="0.75" header="0.3" footer="0.3"/>
  <pageSetup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25CD-7A99-4A45-AFE6-44672905168D}">
  <sheetPr>
    <pageSetUpPr fitToPage="1"/>
  </sheetPr>
  <dimension ref="A1:R30"/>
  <sheetViews>
    <sheetView topLeftCell="D1" zoomScale="90" zoomScaleNormal="90" workbookViewId="0">
      <selection activeCell="E14" sqref="E14:E22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20200208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23</v>
      </c>
      <c r="G2" s="1" t="s">
        <v>44</v>
      </c>
      <c r="H2" s="3">
        <v>0</v>
      </c>
      <c r="K2" s="1" t="s">
        <v>34</v>
      </c>
      <c r="L2" s="1">
        <v>5500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/>
      <c r="K3" s="1" t="s">
        <v>35</v>
      </c>
      <c r="L3" s="1">
        <v>57</v>
      </c>
      <c r="M3" s="19"/>
    </row>
    <row r="4" spans="1:18" ht="25.35" customHeight="1" x14ac:dyDescent="0.2">
      <c r="A4" s="1" t="s">
        <v>29</v>
      </c>
      <c r="B4" s="1">
        <v>-35.884500000000003</v>
      </c>
      <c r="G4" s="1" t="s">
        <v>10</v>
      </c>
      <c r="H4" s="3"/>
      <c r="K4" s="1" t="s">
        <v>36</v>
      </c>
      <c r="L4" s="1">
        <v>40</v>
      </c>
      <c r="M4" s="1" t="s">
        <v>58</v>
      </c>
    </row>
    <row r="5" spans="1:18" ht="25.35" customHeight="1" x14ac:dyDescent="0.2">
      <c r="A5" s="1" t="s">
        <v>30</v>
      </c>
      <c r="B5" s="1">
        <v>37.625300000000003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43869</v>
      </c>
      <c r="C6" s="2"/>
      <c r="D6" s="2"/>
    </row>
    <row r="7" spans="1:18" ht="25.35" customHeight="1" x14ac:dyDescent="0.2">
      <c r="A7" s="1" t="s">
        <v>12</v>
      </c>
      <c r="B7" s="4">
        <v>0.20833333333333334</v>
      </c>
      <c r="C7" s="4"/>
      <c r="D7" s="4"/>
    </row>
    <row r="8" spans="1:18" ht="25.35" customHeight="1" x14ac:dyDescent="0.2">
      <c r="A8" s="1" t="s">
        <v>13</v>
      </c>
      <c r="B8" s="2">
        <v>43869</v>
      </c>
      <c r="C8" s="2"/>
      <c r="D8" s="2"/>
    </row>
    <row r="9" spans="1:18" ht="25.35" customHeight="1" x14ac:dyDescent="0.2">
      <c r="A9" s="1" t="s">
        <v>14</v>
      </c>
      <c r="B9" s="4">
        <v>0.27083333333333331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K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K11" s="1" t="s">
        <v>26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K12" s="1">
        <v>1000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600</v>
      </c>
      <c r="D13" s="1">
        <v>600</v>
      </c>
      <c r="H13" s="1" t="s">
        <v>71</v>
      </c>
      <c r="I13" s="1" t="s">
        <v>71</v>
      </c>
      <c r="J13" s="1" t="s">
        <v>71</v>
      </c>
      <c r="K13" s="1" t="s">
        <v>71</v>
      </c>
    </row>
    <row r="14" spans="1:18" ht="25.35" customHeight="1" x14ac:dyDescent="0.25">
      <c r="A14" s="11">
        <v>7</v>
      </c>
      <c r="B14" s="12">
        <v>30</v>
      </c>
      <c r="C14" s="22">
        <f>($B$22-B14)*(1+$H$2/90)</f>
        <v>570</v>
      </c>
      <c r="D14" s="20">
        <v>575</v>
      </c>
      <c r="E14" s="8">
        <f>$D$13-D14</f>
        <v>25</v>
      </c>
      <c r="F14" s="34">
        <v>1</v>
      </c>
      <c r="G14" s="34">
        <v>1</v>
      </c>
      <c r="H14" s="31">
        <v>125</v>
      </c>
      <c r="I14" s="31"/>
      <c r="J14" s="31">
        <v>250</v>
      </c>
      <c r="K14" s="31"/>
      <c r="L14" s="31">
        <v>1420</v>
      </c>
      <c r="M14" s="31">
        <v>1980</v>
      </c>
      <c r="N14" s="31">
        <v>70</v>
      </c>
      <c r="O14" s="31"/>
      <c r="P14" s="31"/>
      <c r="Q14" s="31"/>
      <c r="R14" s="35">
        <f t="shared" ref="R14:R22" si="0">SUM(H14:P14)/1000</f>
        <v>3.8450000000000002</v>
      </c>
    </row>
    <row r="15" spans="1:18" ht="25.35" customHeight="1" thickBot="1" x14ac:dyDescent="0.3">
      <c r="A15" s="9">
        <v>9</v>
      </c>
      <c r="B15" s="10">
        <v>46</v>
      </c>
      <c r="C15" s="23">
        <f t="shared" ref="C15:C22" si="1">($B$22-B15)*(1+$H$2/90)</f>
        <v>554</v>
      </c>
      <c r="D15" s="21">
        <v>559</v>
      </c>
      <c r="E15" s="13">
        <f t="shared" ref="E15:E22" si="2">$D$13-D15</f>
        <v>41</v>
      </c>
      <c r="F15" s="33">
        <v>2</v>
      </c>
      <c r="G15" s="33">
        <v>2</v>
      </c>
      <c r="H15" s="29">
        <v>125</v>
      </c>
      <c r="I15" s="29"/>
      <c r="J15" s="29">
        <v>250</v>
      </c>
      <c r="K15" s="29"/>
      <c r="L15" s="29">
        <v>1415</v>
      </c>
      <c r="M15" s="29">
        <v>1270</v>
      </c>
      <c r="N15" s="29">
        <v>1780</v>
      </c>
      <c r="O15" s="29"/>
      <c r="P15" s="29"/>
      <c r="Q15" s="29"/>
      <c r="R15" s="36">
        <f t="shared" si="0"/>
        <v>4.84</v>
      </c>
    </row>
    <row r="16" spans="1:18" ht="25.35" customHeight="1" x14ac:dyDescent="0.25">
      <c r="A16" s="11">
        <v>8</v>
      </c>
      <c r="B16" s="12">
        <v>57</v>
      </c>
      <c r="C16" s="22">
        <f t="shared" si="1"/>
        <v>543</v>
      </c>
      <c r="D16" s="20">
        <v>548</v>
      </c>
      <c r="E16" s="8">
        <f t="shared" si="2"/>
        <v>52</v>
      </c>
      <c r="F16" s="34">
        <v>3</v>
      </c>
      <c r="G16" s="34">
        <v>3</v>
      </c>
      <c r="H16" s="31">
        <v>125</v>
      </c>
      <c r="I16" s="31"/>
      <c r="J16" s="31">
        <v>250</v>
      </c>
      <c r="K16" s="31"/>
      <c r="L16" s="31">
        <v>1350</v>
      </c>
      <c r="M16" s="31">
        <v>1200</v>
      </c>
      <c r="N16" s="31"/>
      <c r="O16" s="31"/>
      <c r="P16" s="31"/>
      <c r="Q16" s="31"/>
      <c r="R16" s="35">
        <f t="shared" si="0"/>
        <v>2.9249999999999998</v>
      </c>
    </row>
    <row r="17" spans="1:18" ht="25.35" customHeight="1" thickBot="1" x14ac:dyDescent="0.3">
      <c r="A17" s="9">
        <v>6</v>
      </c>
      <c r="B17" s="10">
        <v>74</v>
      </c>
      <c r="C17" s="23">
        <f t="shared" si="1"/>
        <v>526</v>
      </c>
      <c r="D17" s="21">
        <v>531</v>
      </c>
      <c r="E17" s="13">
        <f t="shared" si="2"/>
        <v>69</v>
      </c>
      <c r="F17" s="33">
        <v>4</v>
      </c>
      <c r="G17" s="33">
        <v>4</v>
      </c>
      <c r="H17" s="29">
        <v>125</v>
      </c>
      <c r="I17" s="29"/>
      <c r="J17" s="29">
        <v>250</v>
      </c>
      <c r="K17" s="29"/>
      <c r="L17" s="29">
        <v>1900</v>
      </c>
      <c r="M17" s="29">
        <v>1740</v>
      </c>
      <c r="N17" s="29"/>
      <c r="O17" s="29"/>
      <c r="P17" s="29"/>
      <c r="Q17" s="29"/>
      <c r="R17" s="36">
        <f t="shared" si="0"/>
        <v>4.0149999999999997</v>
      </c>
    </row>
    <row r="18" spans="1:18" ht="25.35" customHeight="1" x14ac:dyDescent="0.25">
      <c r="A18" s="11">
        <v>5</v>
      </c>
      <c r="B18" s="12">
        <v>100</v>
      </c>
      <c r="C18" s="22">
        <f t="shared" si="1"/>
        <v>500</v>
      </c>
      <c r="D18" s="20">
        <v>504</v>
      </c>
      <c r="E18" s="8">
        <f t="shared" si="2"/>
        <v>96</v>
      </c>
      <c r="F18" s="34">
        <v>5</v>
      </c>
      <c r="G18" s="34">
        <v>5</v>
      </c>
      <c r="H18" s="31">
        <v>125</v>
      </c>
      <c r="I18" s="31"/>
      <c r="J18" s="31">
        <v>250</v>
      </c>
      <c r="K18" s="31"/>
      <c r="L18" s="31">
        <v>1960</v>
      </c>
      <c r="M18" s="31">
        <v>840</v>
      </c>
      <c r="N18" s="31">
        <v>1900</v>
      </c>
      <c r="O18" s="31">
        <v>240</v>
      </c>
      <c r="P18" s="31"/>
      <c r="Q18" s="31"/>
      <c r="R18" s="35">
        <f t="shared" si="0"/>
        <v>5.3150000000000004</v>
      </c>
    </row>
    <row r="19" spans="1:18" ht="25.35" customHeight="1" thickBot="1" x14ac:dyDescent="0.3">
      <c r="A19" s="9">
        <v>4</v>
      </c>
      <c r="B19" s="10">
        <v>250</v>
      </c>
      <c r="C19" s="23">
        <f t="shared" si="1"/>
        <v>350</v>
      </c>
      <c r="D19" s="21">
        <v>355</v>
      </c>
      <c r="E19" s="13">
        <f t="shared" si="2"/>
        <v>245</v>
      </c>
      <c r="F19" s="33">
        <v>6</v>
      </c>
      <c r="G19" s="33">
        <v>6</v>
      </c>
      <c r="H19" s="29">
        <v>125</v>
      </c>
      <c r="I19" s="29"/>
      <c r="J19" s="29">
        <v>250</v>
      </c>
      <c r="K19" s="29"/>
      <c r="L19" s="29">
        <v>1960</v>
      </c>
      <c r="M19" s="29">
        <v>1880</v>
      </c>
      <c r="N19" s="29">
        <v>1180</v>
      </c>
      <c r="O19" s="29"/>
      <c r="P19" s="29"/>
      <c r="Q19" s="29"/>
      <c r="R19" s="36">
        <f t="shared" si="0"/>
        <v>5.3949999999999996</v>
      </c>
    </row>
    <row r="20" spans="1:18" ht="25.35" customHeight="1" x14ac:dyDescent="0.25">
      <c r="A20" s="11">
        <v>3</v>
      </c>
      <c r="B20" s="12">
        <v>400</v>
      </c>
      <c r="C20" s="22">
        <f t="shared" si="1"/>
        <v>200</v>
      </c>
      <c r="D20" s="20">
        <v>205</v>
      </c>
      <c r="E20" s="8">
        <f t="shared" si="2"/>
        <v>395</v>
      </c>
      <c r="F20" s="34">
        <v>7</v>
      </c>
      <c r="G20" s="34">
        <v>7</v>
      </c>
      <c r="H20" s="31">
        <v>125</v>
      </c>
      <c r="I20" s="31"/>
      <c r="J20" s="31">
        <v>250</v>
      </c>
      <c r="K20" s="31"/>
      <c r="L20" s="31">
        <v>1800</v>
      </c>
      <c r="M20" s="31">
        <v>900</v>
      </c>
      <c r="N20" s="45">
        <v>1940</v>
      </c>
      <c r="O20" s="31">
        <v>160</v>
      </c>
      <c r="P20" s="31"/>
      <c r="Q20" s="31"/>
      <c r="R20" s="35">
        <f>SUM(H20:P20)/1000</f>
        <v>5.1749999999999998</v>
      </c>
    </row>
    <row r="21" spans="1:18" ht="25.35" customHeight="1" thickBot="1" x14ac:dyDescent="0.3">
      <c r="A21" s="9">
        <v>2</v>
      </c>
      <c r="B21" s="10">
        <v>510</v>
      </c>
      <c r="C21" s="23">
        <f t="shared" si="1"/>
        <v>90</v>
      </c>
      <c r="D21" s="21">
        <v>96</v>
      </c>
      <c r="E21" s="13">
        <f t="shared" si="2"/>
        <v>504</v>
      </c>
      <c r="F21" s="33">
        <v>8</v>
      </c>
      <c r="G21" s="33">
        <v>8</v>
      </c>
      <c r="H21" s="29">
        <v>125</v>
      </c>
      <c r="I21" s="29"/>
      <c r="J21" s="29">
        <v>250</v>
      </c>
      <c r="K21" s="29"/>
      <c r="L21" s="29">
        <v>1900</v>
      </c>
      <c r="M21" s="29">
        <v>1970</v>
      </c>
      <c r="N21" s="29">
        <v>940</v>
      </c>
      <c r="O21" s="29"/>
      <c r="P21" s="29"/>
      <c r="Q21" s="29"/>
      <c r="R21" s="36">
        <f t="shared" si="0"/>
        <v>5.1849999999999996</v>
      </c>
    </row>
    <row r="22" spans="1:18" ht="25.35" customHeight="1" thickBot="1" x14ac:dyDescent="0.3">
      <c r="A22" s="11">
        <v>1</v>
      </c>
      <c r="B22" s="12">
        <v>600</v>
      </c>
      <c r="C22" s="22">
        <f t="shared" si="1"/>
        <v>0</v>
      </c>
      <c r="D22" s="20"/>
      <c r="E22" s="8">
        <f t="shared" si="2"/>
        <v>600</v>
      </c>
      <c r="F22" s="37">
        <v>9</v>
      </c>
      <c r="G22" s="37">
        <v>9</v>
      </c>
      <c r="H22" s="31">
        <v>125</v>
      </c>
      <c r="I22" s="31"/>
      <c r="J22" s="31">
        <v>250</v>
      </c>
      <c r="K22" s="31"/>
      <c r="L22" s="31">
        <v>1880</v>
      </c>
      <c r="M22" s="31">
        <v>1200</v>
      </c>
      <c r="N22" s="31">
        <v>1740</v>
      </c>
      <c r="O22" s="31"/>
      <c r="P22" s="31"/>
      <c r="Q22" s="31"/>
      <c r="R22" s="35">
        <f t="shared" si="0"/>
        <v>5.1950000000000003</v>
      </c>
    </row>
    <row r="23" spans="1:18" ht="25.35" customHeight="1" thickBot="1" x14ac:dyDescent="0.25">
      <c r="A23" s="1" t="s">
        <v>17</v>
      </c>
      <c r="B23" s="3" t="s">
        <v>37</v>
      </c>
      <c r="F23" s="53" t="s">
        <v>88</v>
      </c>
      <c r="G23" s="54" t="s">
        <v>90</v>
      </c>
    </row>
    <row r="24" spans="1:18" ht="25.35" customHeight="1" x14ac:dyDescent="0.2">
      <c r="B24" s="40"/>
      <c r="F24" s="28" t="s">
        <v>60</v>
      </c>
      <c r="G24" s="28" t="s">
        <v>60</v>
      </c>
    </row>
    <row r="25" spans="1:18" ht="25.35" customHeight="1" x14ac:dyDescent="0.2">
      <c r="B25" s="46"/>
      <c r="C25" s="44"/>
      <c r="D25" s="44"/>
      <c r="E25" s="44"/>
      <c r="F25" s="44"/>
      <c r="G25" s="44"/>
      <c r="H25" s="44"/>
    </row>
    <row r="26" spans="1:18" ht="25.35" customHeight="1" x14ac:dyDescent="0.2">
      <c r="B26" s="40"/>
      <c r="C26" s="3"/>
      <c r="D26" s="3"/>
    </row>
    <row r="27" spans="1:18" ht="25.35" customHeight="1" x14ac:dyDescent="0.2">
      <c r="B27" s="40"/>
      <c r="C27" s="3"/>
      <c r="D27" s="3"/>
    </row>
    <row r="28" spans="1:18" ht="25.35" customHeight="1" x14ac:dyDescent="0.2">
      <c r="B28" s="40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25" right="0.25" top="0.75" bottom="0.75" header="0.3" footer="0.3"/>
  <pageSetup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0D45-94CD-4981-B673-CF209758C857}">
  <sheetPr>
    <pageSetUpPr fitToPage="1"/>
  </sheetPr>
  <dimension ref="A1:R30"/>
  <sheetViews>
    <sheetView topLeftCell="D1" zoomScale="90" zoomScaleNormal="90" workbookViewId="0">
      <selection activeCell="E22" sqref="E22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20200216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28</v>
      </c>
      <c r="G2" s="1" t="s">
        <v>44</v>
      </c>
      <c r="H2" s="3">
        <v>0</v>
      </c>
      <c r="K2" s="1" t="s">
        <v>34</v>
      </c>
      <c r="L2" s="1">
        <v>4825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/>
      <c r="K3" s="1" t="s">
        <v>35</v>
      </c>
      <c r="L3" s="1">
        <v>40</v>
      </c>
      <c r="M3" s="19"/>
    </row>
    <row r="4" spans="1:18" ht="25.35" customHeight="1" x14ac:dyDescent="0.2">
      <c r="A4" s="1" t="s">
        <v>29</v>
      </c>
      <c r="B4" s="1">
        <v>-41.4998</v>
      </c>
      <c r="G4" s="1" t="s">
        <v>10</v>
      </c>
      <c r="H4" s="3"/>
      <c r="K4" s="1" t="s">
        <v>36</v>
      </c>
      <c r="L4" s="1">
        <v>30</v>
      </c>
      <c r="M4" s="1" t="s">
        <v>58</v>
      </c>
    </row>
    <row r="5" spans="1:18" ht="25.35" customHeight="1" x14ac:dyDescent="0.2">
      <c r="A5" s="1" t="s">
        <v>30</v>
      </c>
      <c r="B5" s="1">
        <v>31.401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43877</v>
      </c>
      <c r="C6" s="2"/>
      <c r="D6" s="2"/>
    </row>
    <row r="7" spans="1:18" ht="25.35" customHeight="1" x14ac:dyDescent="0.2">
      <c r="A7" s="1" t="s">
        <v>12</v>
      </c>
      <c r="B7" s="4">
        <v>0.97916666666666663</v>
      </c>
      <c r="C7" s="4"/>
      <c r="D7" s="4"/>
    </row>
    <row r="8" spans="1:18" ht="25.35" customHeight="1" x14ac:dyDescent="0.2">
      <c r="A8" s="1" t="s">
        <v>13</v>
      </c>
      <c r="B8" s="2">
        <v>43878</v>
      </c>
      <c r="C8" s="2"/>
      <c r="D8" s="2"/>
    </row>
    <row r="9" spans="1:18" ht="25.35" customHeight="1" x14ac:dyDescent="0.2">
      <c r="A9" s="1" t="s">
        <v>14</v>
      </c>
      <c r="B9" s="4">
        <v>4.1666666666666664E-2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K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K11" s="1" t="s">
        <v>26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K12" s="1">
        <v>1000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450</v>
      </c>
      <c r="D13" s="1">
        <v>450</v>
      </c>
      <c r="H13" s="1" t="s">
        <v>71</v>
      </c>
      <c r="I13" s="1" t="s">
        <v>71</v>
      </c>
      <c r="J13" s="1" t="s">
        <v>71</v>
      </c>
      <c r="K13" s="1" t="s">
        <v>71</v>
      </c>
    </row>
    <row r="14" spans="1:18" ht="25.35" customHeight="1" x14ac:dyDescent="0.25">
      <c r="A14" s="11">
        <v>9</v>
      </c>
      <c r="B14" s="12">
        <v>30</v>
      </c>
      <c r="C14" s="22">
        <f>($B$22-B14)*(1+$H$2/90)</f>
        <v>420</v>
      </c>
      <c r="D14" s="20">
        <v>428</v>
      </c>
      <c r="E14" s="8">
        <f>$D$13-D14</f>
        <v>22</v>
      </c>
      <c r="F14" s="34">
        <v>9</v>
      </c>
      <c r="G14" s="34">
        <v>9</v>
      </c>
      <c r="H14" s="31">
        <v>125</v>
      </c>
      <c r="I14" s="31"/>
      <c r="J14" s="31">
        <v>250</v>
      </c>
      <c r="K14" s="31"/>
      <c r="L14" s="31">
        <v>820</v>
      </c>
      <c r="M14" s="31">
        <v>320</v>
      </c>
      <c r="N14" s="31"/>
      <c r="O14" s="31"/>
      <c r="P14" s="31"/>
      <c r="Q14" s="31"/>
      <c r="R14" s="35">
        <f t="shared" ref="R14:R22" si="0">SUM(H14:P14)/1000</f>
        <v>1.5149999999999999</v>
      </c>
    </row>
    <row r="15" spans="1:18" ht="25.35" customHeight="1" thickBot="1" x14ac:dyDescent="0.3">
      <c r="A15" s="9">
        <v>8</v>
      </c>
      <c r="B15" s="10">
        <v>40</v>
      </c>
      <c r="C15" s="23">
        <f t="shared" ref="C15:C22" si="1">($B$22-B15)*(1+$H$2/90)</f>
        <v>410</v>
      </c>
      <c r="D15" s="21">
        <v>417</v>
      </c>
      <c r="E15" s="13">
        <f t="shared" ref="E15:E21" si="2">$D$13-D15</f>
        <v>33</v>
      </c>
      <c r="F15" s="33">
        <v>8</v>
      </c>
      <c r="G15" s="33">
        <v>8</v>
      </c>
      <c r="H15" s="29">
        <v>125</v>
      </c>
      <c r="I15" s="29"/>
      <c r="J15" s="29">
        <v>250</v>
      </c>
      <c r="K15" s="29"/>
      <c r="L15" s="29">
        <v>1520</v>
      </c>
      <c r="M15" s="29">
        <v>860</v>
      </c>
      <c r="N15" s="29"/>
      <c r="O15" s="29"/>
      <c r="P15" s="29"/>
      <c r="Q15" s="29"/>
      <c r="R15" s="36">
        <f t="shared" si="0"/>
        <v>2.7549999999999999</v>
      </c>
    </row>
    <row r="16" spans="1:18" ht="25.35" customHeight="1" x14ac:dyDescent="0.25">
      <c r="A16" s="11">
        <v>7</v>
      </c>
      <c r="B16" s="12">
        <v>60</v>
      </c>
      <c r="C16" s="22">
        <f t="shared" si="1"/>
        <v>390</v>
      </c>
      <c r="D16" s="20">
        <v>396</v>
      </c>
      <c r="E16" s="8">
        <f t="shared" si="2"/>
        <v>54</v>
      </c>
      <c r="F16" s="34">
        <v>7</v>
      </c>
      <c r="G16" s="34">
        <v>7</v>
      </c>
      <c r="H16" s="31">
        <v>125</v>
      </c>
      <c r="I16" s="31"/>
      <c r="J16" s="31">
        <v>250</v>
      </c>
      <c r="K16" s="31"/>
      <c r="L16" s="31">
        <v>1720</v>
      </c>
      <c r="M16" s="31">
        <v>1780</v>
      </c>
      <c r="N16" s="31"/>
      <c r="O16" s="31"/>
      <c r="P16" s="31"/>
      <c r="Q16" s="31"/>
      <c r="R16" s="35">
        <f t="shared" si="0"/>
        <v>3.875</v>
      </c>
    </row>
    <row r="17" spans="1:18" ht="25.35" customHeight="1" thickBot="1" x14ac:dyDescent="0.3">
      <c r="A17" s="9">
        <v>6</v>
      </c>
      <c r="B17" s="10">
        <v>100</v>
      </c>
      <c r="C17" s="23">
        <f t="shared" si="1"/>
        <v>350</v>
      </c>
      <c r="D17" s="21">
        <v>357</v>
      </c>
      <c r="E17" s="13">
        <f t="shared" si="2"/>
        <v>93</v>
      </c>
      <c r="F17" s="55"/>
      <c r="G17" s="55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36">
        <f t="shared" si="0"/>
        <v>0</v>
      </c>
    </row>
    <row r="18" spans="1:18" ht="25.35" customHeight="1" x14ac:dyDescent="0.25">
      <c r="A18" s="11">
        <v>5</v>
      </c>
      <c r="B18" s="12">
        <v>150</v>
      </c>
      <c r="C18" s="22">
        <f t="shared" si="1"/>
        <v>300</v>
      </c>
      <c r="D18" s="20">
        <v>305</v>
      </c>
      <c r="E18" s="8">
        <f t="shared" si="2"/>
        <v>145</v>
      </c>
      <c r="F18" s="34">
        <v>5</v>
      </c>
      <c r="G18" s="34">
        <v>5</v>
      </c>
      <c r="H18" s="31">
        <v>125</v>
      </c>
      <c r="I18" s="31"/>
      <c r="J18" s="31">
        <v>250</v>
      </c>
      <c r="K18" s="31"/>
      <c r="L18" s="31">
        <v>1940</v>
      </c>
      <c r="M18" s="31">
        <v>1800</v>
      </c>
      <c r="N18" s="31">
        <v>1000</v>
      </c>
      <c r="O18" s="31"/>
      <c r="P18" s="31"/>
      <c r="Q18" s="31"/>
      <c r="R18" s="35">
        <f t="shared" si="0"/>
        <v>5.1150000000000002</v>
      </c>
    </row>
    <row r="19" spans="1:18" ht="25.35" customHeight="1" thickBot="1" x14ac:dyDescent="0.3">
      <c r="A19" s="9">
        <v>4</v>
      </c>
      <c r="B19" s="10">
        <v>240</v>
      </c>
      <c r="C19" s="23">
        <f t="shared" si="1"/>
        <v>210</v>
      </c>
      <c r="D19" s="21">
        <v>215</v>
      </c>
      <c r="E19" s="13">
        <f t="shared" si="2"/>
        <v>235</v>
      </c>
      <c r="F19" s="33">
        <v>4</v>
      </c>
      <c r="G19" s="33">
        <v>4</v>
      </c>
      <c r="H19" s="29">
        <v>125</v>
      </c>
      <c r="I19" s="29"/>
      <c r="J19" s="29">
        <v>250</v>
      </c>
      <c r="K19" s="29"/>
      <c r="L19" s="29">
        <v>1920</v>
      </c>
      <c r="M19" s="29">
        <v>1600</v>
      </c>
      <c r="N19" s="29">
        <v>1280</v>
      </c>
      <c r="O19" s="29"/>
      <c r="P19" s="29"/>
      <c r="Q19" s="29"/>
      <c r="R19" s="36">
        <f t="shared" si="0"/>
        <v>5.1749999999999998</v>
      </c>
    </row>
    <row r="20" spans="1:18" ht="25.35" customHeight="1" x14ac:dyDescent="0.25">
      <c r="A20" s="11">
        <v>3</v>
      </c>
      <c r="B20" s="12">
        <v>300</v>
      </c>
      <c r="C20" s="22">
        <f t="shared" si="1"/>
        <v>150</v>
      </c>
      <c r="D20" s="20">
        <v>155</v>
      </c>
      <c r="E20" s="8">
        <f t="shared" si="2"/>
        <v>295</v>
      </c>
      <c r="F20" s="34">
        <v>3</v>
      </c>
      <c r="G20" s="34">
        <v>3</v>
      </c>
      <c r="H20" s="31">
        <v>125</v>
      </c>
      <c r="I20" s="31"/>
      <c r="J20" s="31">
        <v>250</v>
      </c>
      <c r="K20" s="31"/>
      <c r="L20" s="31">
        <v>1880</v>
      </c>
      <c r="M20" s="31">
        <v>2000</v>
      </c>
      <c r="N20" s="45">
        <v>860</v>
      </c>
      <c r="O20" s="31"/>
      <c r="P20" s="31"/>
      <c r="Q20" s="31"/>
      <c r="R20" s="35">
        <f>SUM(H20:P20)/1000</f>
        <v>5.1150000000000002</v>
      </c>
    </row>
    <row r="21" spans="1:18" ht="25.35" customHeight="1" thickBot="1" x14ac:dyDescent="0.3">
      <c r="A21" s="9">
        <v>2</v>
      </c>
      <c r="B21" s="10">
        <v>445</v>
      </c>
      <c r="C21" s="23">
        <f t="shared" si="1"/>
        <v>5</v>
      </c>
      <c r="D21" s="21">
        <v>0</v>
      </c>
      <c r="E21" s="13">
        <f t="shared" si="2"/>
        <v>450</v>
      </c>
      <c r="F21" s="33">
        <v>2</v>
      </c>
      <c r="G21" s="33">
        <v>2</v>
      </c>
      <c r="H21" s="29">
        <v>125</v>
      </c>
      <c r="I21" s="29"/>
      <c r="J21" s="29">
        <v>250</v>
      </c>
      <c r="K21" s="29"/>
      <c r="L21" s="29">
        <v>1640</v>
      </c>
      <c r="M21" s="29">
        <v>2000</v>
      </c>
      <c r="N21" s="29">
        <v>1200</v>
      </c>
      <c r="O21" s="29"/>
      <c r="P21" s="29"/>
      <c r="Q21" s="29"/>
      <c r="R21" s="36">
        <f t="shared" si="0"/>
        <v>5.2149999999999999</v>
      </c>
    </row>
    <row r="22" spans="1:18" ht="25.35" customHeight="1" thickBot="1" x14ac:dyDescent="0.3">
      <c r="A22" s="11">
        <v>1</v>
      </c>
      <c r="B22" s="12">
        <v>450</v>
      </c>
      <c r="C22" s="22">
        <f t="shared" si="1"/>
        <v>0</v>
      </c>
      <c r="D22" s="20">
        <v>0</v>
      </c>
      <c r="E22" s="8">
        <f>$D$13-D22</f>
        <v>450</v>
      </c>
      <c r="F22" s="37">
        <v>1</v>
      </c>
      <c r="G22" s="37">
        <v>1</v>
      </c>
      <c r="H22" s="31">
        <v>125</v>
      </c>
      <c r="I22" s="31"/>
      <c r="J22" s="31">
        <v>250</v>
      </c>
      <c r="K22" s="31"/>
      <c r="L22" s="31"/>
      <c r="M22" s="31"/>
      <c r="N22" s="31"/>
      <c r="O22" s="31"/>
      <c r="P22" s="31"/>
      <c r="Q22" s="31"/>
      <c r="R22" s="35">
        <f t="shared" si="0"/>
        <v>0.375</v>
      </c>
    </row>
    <row r="23" spans="1:18" ht="25.35" customHeight="1" thickBot="1" x14ac:dyDescent="0.25">
      <c r="A23" s="1" t="s">
        <v>17</v>
      </c>
      <c r="B23" s="3" t="s">
        <v>37</v>
      </c>
      <c r="F23" s="53" t="s">
        <v>74</v>
      </c>
      <c r="G23" s="54" t="s">
        <v>89</v>
      </c>
    </row>
    <row r="24" spans="1:18" ht="25.35" customHeight="1" x14ac:dyDescent="0.2">
      <c r="B24" s="40"/>
      <c r="F24" s="28" t="s">
        <v>60</v>
      </c>
      <c r="G24" s="28" t="s">
        <v>60</v>
      </c>
    </row>
    <row r="25" spans="1:18" ht="25.35" customHeight="1" x14ac:dyDescent="0.2">
      <c r="B25" s="46" t="s">
        <v>95</v>
      </c>
      <c r="C25" s="44"/>
      <c r="D25" s="44"/>
      <c r="E25" s="44"/>
      <c r="F25" s="44"/>
      <c r="G25" s="44"/>
      <c r="H25" s="44"/>
    </row>
    <row r="26" spans="1:18" ht="25.35" customHeight="1" x14ac:dyDescent="0.2">
      <c r="B26" s="40" t="s">
        <v>96</v>
      </c>
      <c r="C26" s="3"/>
      <c r="D26" s="3"/>
    </row>
    <row r="27" spans="1:18" ht="25.35" customHeight="1" x14ac:dyDescent="0.2">
      <c r="B27" s="40"/>
      <c r="C27" s="3"/>
      <c r="D27" s="3"/>
    </row>
    <row r="28" spans="1:18" ht="25.35" customHeight="1" x14ac:dyDescent="0.2">
      <c r="B28" s="40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25" right="0.25" top="0.75" bottom="0.75" header="0.3" footer="0.3"/>
  <pageSetup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2EBE2-1A28-4C5C-98BF-F63F242AE323}">
  <sheetPr>
    <pageSetUpPr fitToPage="1"/>
  </sheetPr>
  <dimension ref="A1:R30"/>
  <sheetViews>
    <sheetView topLeftCell="D1" zoomScale="90" zoomScaleNormal="90" workbookViewId="0">
      <selection activeCell="H20" sqref="H20:J20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20200219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39</v>
      </c>
      <c r="G2" s="1" t="s">
        <v>44</v>
      </c>
      <c r="H2" s="3">
        <v>0</v>
      </c>
      <c r="K2" s="1" t="s">
        <v>34</v>
      </c>
      <c r="L2" s="1">
        <v>4205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/>
      <c r="K3" s="1" t="s">
        <v>35</v>
      </c>
      <c r="L3" s="1">
        <v>47</v>
      </c>
      <c r="M3" s="19" t="s">
        <v>94</v>
      </c>
    </row>
    <row r="4" spans="1:18" ht="25.35" customHeight="1" x14ac:dyDescent="0.2">
      <c r="A4" s="1" t="s">
        <v>29</v>
      </c>
      <c r="B4" s="1">
        <v>-40.500100000000003</v>
      </c>
      <c r="G4" s="1" t="s">
        <v>10</v>
      </c>
      <c r="H4" s="3"/>
      <c r="K4" s="1" t="s">
        <v>36</v>
      </c>
      <c r="L4" s="1">
        <v>30</v>
      </c>
      <c r="M4" s="1" t="s">
        <v>58</v>
      </c>
    </row>
    <row r="5" spans="1:18" ht="25.35" customHeight="1" x14ac:dyDescent="0.2">
      <c r="A5" s="1" t="s">
        <v>30</v>
      </c>
      <c r="B5" s="1">
        <v>32.620199999999997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43880</v>
      </c>
      <c r="C6" s="2"/>
      <c r="D6" s="2"/>
    </row>
    <row r="7" spans="1:18" ht="25.35" customHeight="1" x14ac:dyDescent="0.2">
      <c r="A7" s="1" t="s">
        <v>12</v>
      </c>
      <c r="B7" s="4">
        <v>0.19791666666666666</v>
      </c>
      <c r="C7" s="4"/>
      <c r="D7" s="4"/>
    </row>
    <row r="8" spans="1:18" ht="25.35" customHeight="1" x14ac:dyDescent="0.2">
      <c r="A8" s="1" t="s">
        <v>13</v>
      </c>
      <c r="B8" s="2">
        <v>43880</v>
      </c>
      <c r="C8" s="2"/>
      <c r="D8" s="2"/>
    </row>
    <row r="9" spans="1:18" ht="25.35" customHeight="1" x14ac:dyDescent="0.2">
      <c r="A9" s="1" t="s">
        <v>14</v>
      </c>
      <c r="B9" s="4">
        <v>0.27083333333333331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K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K11" s="1" t="s">
        <v>26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K12" s="1">
        <v>1000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580</v>
      </c>
      <c r="D13" s="28">
        <v>580.1</v>
      </c>
      <c r="H13" s="1" t="s">
        <v>71</v>
      </c>
      <c r="I13" s="1" t="s">
        <v>71</v>
      </c>
      <c r="J13" s="1" t="s">
        <v>71</v>
      </c>
      <c r="K13" s="1" t="s">
        <v>71</v>
      </c>
    </row>
    <row r="14" spans="1:18" ht="25.35" customHeight="1" x14ac:dyDescent="0.25">
      <c r="A14" s="11">
        <v>9</v>
      </c>
      <c r="B14" s="12">
        <v>34</v>
      </c>
      <c r="C14" s="22">
        <f>($B$22-B14)*(1+$H$2/90)</f>
        <v>546</v>
      </c>
      <c r="D14" s="20">
        <v>551.5</v>
      </c>
      <c r="E14" s="51">
        <f>$D$13-D14</f>
        <v>28.600000000000023</v>
      </c>
      <c r="F14" s="34">
        <v>20</v>
      </c>
      <c r="G14" s="34">
        <v>9</v>
      </c>
      <c r="H14" s="31">
        <v>125</v>
      </c>
      <c r="I14" s="31"/>
      <c r="J14" s="31">
        <v>250</v>
      </c>
      <c r="K14" s="31"/>
      <c r="L14" s="31">
        <v>1220</v>
      </c>
      <c r="M14" s="31">
        <v>640</v>
      </c>
      <c r="N14" s="31">
        <v>1200</v>
      </c>
      <c r="O14" s="31">
        <v>80</v>
      </c>
      <c r="P14" s="31"/>
      <c r="Q14" s="31"/>
      <c r="R14" s="35">
        <f t="shared" ref="R14:R22" si="0">SUM(H14:P14)/1000</f>
        <v>3.5150000000000001</v>
      </c>
    </row>
    <row r="15" spans="1:18" ht="25.35" customHeight="1" thickBot="1" x14ac:dyDescent="0.3">
      <c r="A15" s="9">
        <v>8</v>
      </c>
      <c r="B15" s="10">
        <v>47</v>
      </c>
      <c r="C15" s="23">
        <f t="shared" ref="C15:C22" si="1">($B$22-B15)*(1+$H$2/90)</f>
        <v>533</v>
      </c>
      <c r="D15" s="21">
        <v>539</v>
      </c>
      <c r="E15" s="52">
        <f t="shared" ref="E15:E22" si="2">$D$13-D15</f>
        <v>41.100000000000023</v>
      </c>
      <c r="F15" s="33">
        <v>19</v>
      </c>
      <c r="G15" s="33">
        <v>8</v>
      </c>
      <c r="H15" s="29">
        <v>125</v>
      </c>
      <c r="I15" s="29"/>
      <c r="J15" s="29">
        <v>250</v>
      </c>
      <c r="K15" s="29"/>
      <c r="L15" s="29">
        <v>1460</v>
      </c>
      <c r="M15" s="29">
        <v>780</v>
      </c>
      <c r="N15" s="29">
        <v>1020</v>
      </c>
      <c r="O15" s="29">
        <v>940</v>
      </c>
      <c r="P15" s="29">
        <v>440</v>
      </c>
      <c r="Q15" s="29"/>
      <c r="R15" s="36">
        <f t="shared" si="0"/>
        <v>5.0149999999999997</v>
      </c>
    </row>
    <row r="16" spans="1:18" ht="25.35" customHeight="1" x14ac:dyDescent="0.25">
      <c r="A16" s="11">
        <v>7</v>
      </c>
      <c r="B16" s="12">
        <v>60</v>
      </c>
      <c r="C16" s="22">
        <f t="shared" si="1"/>
        <v>520</v>
      </c>
      <c r="D16" s="20">
        <v>525</v>
      </c>
      <c r="E16" s="51">
        <f t="shared" si="2"/>
        <v>55.100000000000023</v>
      </c>
      <c r="F16" s="34">
        <v>18</v>
      </c>
      <c r="G16" s="34">
        <v>7</v>
      </c>
      <c r="H16" s="31">
        <v>125</v>
      </c>
      <c r="I16" s="31"/>
      <c r="J16" s="31">
        <v>250</v>
      </c>
      <c r="K16" s="31"/>
      <c r="L16" s="31">
        <v>1760</v>
      </c>
      <c r="M16" s="31">
        <v>620</v>
      </c>
      <c r="N16" s="31">
        <v>1760</v>
      </c>
      <c r="O16" s="31">
        <v>700</v>
      </c>
      <c r="P16" s="31"/>
      <c r="Q16" s="31"/>
      <c r="R16" s="35">
        <f t="shared" si="0"/>
        <v>5.2149999999999999</v>
      </c>
    </row>
    <row r="17" spans="1:18" ht="25.35" customHeight="1" thickBot="1" x14ac:dyDescent="0.3">
      <c r="A17" s="9">
        <v>6</v>
      </c>
      <c r="B17" s="10">
        <v>90</v>
      </c>
      <c r="C17" s="23">
        <f t="shared" si="1"/>
        <v>490</v>
      </c>
      <c r="D17" s="21">
        <v>495</v>
      </c>
      <c r="E17" s="52">
        <f t="shared" si="2"/>
        <v>85.100000000000023</v>
      </c>
      <c r="F17" s="33">
        <v>17</v>
      </c>
      <c r="G17" s="33">
        <v>6</v>
      </c>
      <c r="H17" s="29">
        <v>125</v>
      </c>
      <c r="I17" s="29"/>
      <c r="J17" s="29">
        <v>250</v>
      </c>
      <c r="K17" s="29"/>
      <c r="L17" s="29">
        <v>1720</v>
      </c>
      <c r="M17" s="29">
        <v>1900</v>
      </c>
      <c r="N17" s="29">
        <v>1180</v>
      </c>
      <c r="O17" s="29"/>
      <c r="P17" s="29"/>
      <c r="Q17" s="29"/>
      <c r="R17" s="36">
        <f t="shared" si="0"/>
        <v>5.1749999999999998</v>
      </c>
    </row>
    <row r="18" spans="1:18" ht="25.35" customHeight="1" x14ac:dyDescent="0.25">
      <c r="A18" s="11">
        <v>5</v>
      </c>
      <c r="B18" s="12">
        <v>160</v>
      </c>
      <c r="C18" s="22">
        <f t="shared" si="1"/>
        <v>420</v>
      </c>
      <c r="D18" s="20">
        <v>424.7</v>
      </c>
      <c r="E18" s="51">
        <f t="shared" si="2"/>
        <v>155.40000000000003</v>
      </c>
      <c r="F18" s="34">
        <v>16</v>
      </c>
      <c r="G18" s="34">
        <v>5</v>
      </c>
      <c r="H18" s="31">
        <v>125</v>
      </c>
      <c r="I18" s="31"/>
      <c r="J18" s="31">
        <v>250</v>
      </c>
      <c r="K18" s="31"/>
      <c r="L18" s="31">
        <v>1960</v>
      </c>
      <c r="M18" s="31">
        <v>1980</v>
      </c>
      <c r="N18" s="31">
        <v>920</v>
      </c>
      <c r="O18" s="31"/>
      <c r="P18" s="31"/>
      <c r="Q18" s="31"/>
      <c r="R18" s="35">
        <f t="shared" si="0"/>
        <v>5.2350000000000003</v>
      </c>
    </row>
    <row r="19" spans="1:18" ht="25.35" customHeight="1" thickBot="1" x14ac:dyDescent="0.3">
      <c r="A19" s="9">
        <v>4</v>
      </c>
      <c r="B19" s="10">
        <v>260</v>
      </c>
      <c r="C19" s="23">
        <f t="shared" si="1"/>
        <v>320</v>
      </c>
      <c r="D19" s="21">
        <v>325.39999999999998</v>
      </c>
      <c r="E19" s="52">
        <f t="shared" si="2"/>
        <v>254.70000000000005</v>
      </c>
      <c r="F19" s="33">
        <v>15</v>
      </c>
      <c r="G19" s="33">
        <v>4</v>
      </c>
      <c r="H19" s="29">
        <v>125</v>
      </c>
      <c r="I19" s="29"/>
      <c r="J19" s="29">
        <v>250</v>
      </c>
      <c r="K19" s="29"/>
      <c r="L19" s="29">
        <v>1960</v>
      </c>
      <c r="M19" s="29">
        <v>1940</v>
      </c>
      <c r="N19" s="29">
        <v>500</v>
      </c>
      <c r="O19" s="29">
        <v>500</v>
      </c>
      <c r="P19" s="29"/>
      <c r="Q19" s="29"/>
      <c r="R19" s="36">
        <f t="shared" si="0"/>
        <v>5.2750000000000004</v>
      </c>
    </row>
    <row r="20" spans="1:18" ht="25.35" customHeight="1" x14ac:dyDescent="0.25">
      <c r="A20" s="11">
        <v>3</v>
      </c>
      <c r="B20" s="12">
        <v>400</v>
      </c>
      <c r="C20" s="22">
        <f t="shared" si="1"/>
        <v>180</v>
      </c>
      <c r="D20" s="20">
        <v>185.7</v>
      </c>
      <c r="E20" s="51">
        <f t="shared" si="2"/>
        <v>394.40000000000003</v>
      </c>
      <c r="F20" s="34"/>
      <c r="G20" s="34"/>
      <c r="H20" s="31"/>
      <c r="I20" s="31"/>
      <c r="J20" s="31"/>
      <c r="K20" s="31"/>
      <c r="L20" s="31"/>
      <c r="M20" s="31"/>
      <c r="N20" s="45"/>
      <c r="O20" s="31"/>
      <c r="P20" s="31"/>
      <c r="Q20" s="31"/>
      <c r="R20" s="35">
        <f>SUM(H20:P20)/1000</f>
        <v>0</v>
      </c>
    </row>
    <row r="21" spans="1:18" ht="25.35" customHeight="1" thickBot="1" x14ac:dyDescent="0.3">
      <c r="A21" s="9">
        <v>2</v>
      </c>
      <c r="B21" s="10">
        <v>540</v>
      </c>
      <c r="C21" s="23">
        <f t="shared" si="1"/>
        <v>40</v>
      </c>
      <c r="D21" s="21">
        <v>46</v>
      </c>
      <c r="E21" s="52">
        <f t="shared" si="2"/>
        <v>534.1</v>
      </c>
      <c r="F21" s="33">
        <v>14</v>
      </c>
      <c r="G21" s="33">
        <v>2</v>
      </c>
      <c r="H21" s="29">
        <v>125</v>
      </c>
      <c r="I21" s="29"/>
      <c r="J21" s="29">
        <v>250</v>
      </c>
      <c r="K21" s="29"/>
      <c r="L21" s="29">
        <v>1980</v>
      </c>
      <c r="M21" s="29">
        <v>1980</v>
      </c>
      <c r="N21" s="29">
        <v>920</v>
      </c>
      <c r="O21" s="29"/>
      <c r="P21" s="29"/>
      <c r="Q21" s="29"/>
      <c r="R21" s="36">
        <f t="shared" si="0"/>
        <v>5.2549999999999999</v>
      </c>
    </row>
    <row r="22" spans="1:18" ht="25.35" customHeight="1" thickBot="1" x14ac:dyDescent="0.3">
      <c r="A22" s="11">
        <v>1</v>
      </c>
      <c r="B22" s="12">
        <v>580</v>
      </c>
      <c r="C22" s="22">
        <f t="shared" si="1"/>
        <v>0</v>
      </c>
      <c r="D22" s="20"/>
      <c r="E22" s="51">
        <f t="shared" si="2"/>
        <v>580.1</v>
      </c>
      <c r="F22" s="37">
        <v>13</v>
      </c>
      <c r="G22" s="37">
        <v>1</v>
      </c>
      <c r="H22" s="31">
        <v>125</v>
      </c>
      <c r="I22" s="31"/>
      <c r="J22" s="31">
        <v>250</v>
      </c>
      <c r="K22" s="31"/>
      <c r="L22" s="31">
        <v>940</v>
      </c>
      <c r="M22" s="31">
        <v>1460</v>
      </c>
      <c r="N22" s="31">
        <v>1940</v>
      </c>
      <c r="O22" s="31">
        <v>240</v>
      </c>
      <c r="P22" s="31">
        <v>320</v>
      </c>
      <c r="Q22" s="31"/>
      <c r="R22" s="35">
        <f t="shared" si="0"/>
        <v>5.2750000000000004</v>
      </c>
    </row>
    <row r="23" spans="1:18" ht="25.35" customHeight="1" thickBot="1" x14ac:dyDescent="0.25">
      <c r="A23" s="1" t="s">
        <v>17</v>
      </c>
      <c r="B23" s="3" t="s">
        <v>37</v>
      </c>
      <c r="F23" s="53" t="s">
        <v>98</v>
      </c>
      <c r="G23" s="54" t="s">
        <v>90</v>
      </c>
    </row>
    <row r="24" spans="1:18" ht="25.35" customHeight="1" x14ac:dyDescent="0.2">
      <c r="B24" s="40"/>
      <c r="F24" s="28" t="s">
        <v>97</v>
      </c>
      <c r="G24" s="28" t="s">
        <v>60</v>
      </c>
    </row>
    <row r="25" spans="1:18" ht="25.35" customHeight="1" x14ac:dyDescent="0.2">
      <c r="B25" s="46"/>
      <c r="C25" s="44"/>
      <c r="D25" s="44"/>
      <c r="E25" s="44"/>
      <c r="F25" s="44"/>
      <c r="G25" s="44"/>
      <c r="H25" s="44"/>
    </row>
    <row r="26" spans="1:18" ht="25.35" customHeight="1" x14ac:dyDescent="0.2">
      <c r="B26" s="40"/>
      <c r="C26" s="3"/>
      <c r="D26" s="3"/>
    </row>
    <row r="27" spans="1:18" ht="25.35" customHeight="1" x14ac:dyDescent="0.2">
      <c r="B27" s="40"/>
      <c r="C27" s="3"/>
      <c r="D27" s="3"/>
    </row>
    <row r="28" spans="1:18" ht="25.35" customHeight="1" x14ac:dyDescent="0.2">
      <c r="B28" s="40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25" right="0.25" top="0.75" bottom="0.75" header="0.3" footer="0.3"/>
  <pageSetup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E4D9-30B1-4478-BFAA-804CB537B75C}">
  <sheetPr>
    <pageSetUpPr fitToPage="1"/>
  </sheetPr>
  <dimension ref="A1:R30"/>
  <sheetViews>
    <sheetView tabSelected="1" zoomScale="90" zoomScaleNormal="90" workbookViewId="0">
      <selection activeCell="D23" sqref="D23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20200222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50</v>
      </c>
      <c r="G2" s="1" t="s">
        <v>44</v>
      </c>
      <c r="H2" s="3">
        <v>0</v>
      </c>
      <c r="K2" s="1" t="s">
        <v>34</v>
      </c>
      <c r="L2" s="1">
        <v>4010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/>
      <c r="K3" s="1" t="s">
        <v>35</v>
      </c>
      <c r="L3" s="1">
        <v>25</v>
      </c>
      <c r="M3" s="19" t="s">
        <v>53</v>
      </c>
    </row>
    <row r="4" spans="1:18" ht="25.35" customHeight="1" x14ac:dyDescent="0.2">
      <c r="A4" s="1" t="s">
        <v>29</v>
      </c>
      <c r="B4" s="1">
        <v>-39.500999999999998</v>
      </c>
      <c r="G4" s="1" t="s">
        <v>10</v>
      </c>
      <c r="H4" s="3"/>
      <c r="K4" s="1" t="s">
        <v>36</v>
      </c>
      <c r="L4" s="1">
        <v>30</v>
      </c>
      <c r="M4" s="1" t="s">
        <v>58</v>
      </c>
    </row>
    <row r="5" spans="1:18" ht="25.35" customHeight="1" x14ac:dyDescent="0.2">
      <c r="A5" s="1" t="s">
        <v>30</v>
      </c>
      <c r="B5" s="1">
        <v>33.651000000000003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43882</v>
      </c>
      <c r="C6" s="2"/>
      <c r="D6" s="2"/>
    </row>
    <row r="7" spans="1:18" ht="25.35" customHeight="1" x14ac:dyDescent="0.2">
      <c r="A7" s="1" t="s">
        <v>12</v>
      </c>
      <c r="B7" s="4">
        <v>0</v>
      </c>
      <c r="C7" s="4"/>
      <c r="D7" s="4"/>
    </row>
    <row r="8" spans="1:18" ht="25.35" customHeight="1" x14ac:dyDescent="0.2">
      <c r="A8" s="1" t="s">
        <v>13</v>
      </c>
      <c r="B8" s="2">
        <v>43882</v>
      </c>
      <c r="C8" s="2"/>
      <c r="D8" s="2"/>
    </row>
    <row r="9" spans="1:18" ht="25.35" customHeight="1" x14ac:dyDescent="0.2">
      <c r="A9" s="1" t="s">
        <v>14</v>
      </c>
      <c r="B9" s="4">
        <v>6.25E-2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K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K11" s="1" t="s">
        <v>26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K12" s="1">
        <v>1000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300</v>
      </c>
      <c r="D13" s="28">
        <v>300</v>
      </c>
      <c r="H13" s="1" t="s">
        <v>71</v>
      </c>
      <c r="I13" s="1" t="s">
        <v>71</v>
      </c>
      <c r="J13" s="1" t="s">
        <v>71</v>
      </c>
      <c r="K13" s="1" t="s">
        <v>71</v>
      </c>
    </row>
    <row r="14" spans="1:18" ht="25.35" customHeight="1" x14ac:dyDescent="0.25">
      <c r="A14" s="11">
        <v>9</v>
      </c>
      <c r="B14" s="12">
        <v>32</v>
      </c>
      <c r="C14" s="22">
        <f>($B$22-B14)*(1+$H$2/90)</f>
        <v>268</v>
      </c>
      <c r="D14" s="20">
        <v>278</v>
      </c>
      <c r="E14" s="51">
        <f>$D$13-D14</f>
        <v>22</v>
      </c>
      <c r="F14" s="34"/>
      <c r="G14" s="34"/>
      <c r="H14" s="31">
        <v>125</v>
      </c>
      <c r="I14" s="31"/>
      <c r="J14" s="31">
        <v>250</v>
      </c>
      <c r="K14" s="31"/>
      <c r="L14" s="31"/>
      <c r="M14" s="31"/>
      <c r="N14" s="31"/>
      <c r="O14" s="31"/>
      <c r="P14" s="31"/>
      <c r="Q14" s="31"/>
      <c r="R14" s="35">
        <f t="shared" ref="R14:R22" si="0">SUM(H14:P14)/1000</f>
        <v>0.375</v>
      </c>
    </row>
    <row r="15" spans="1:18" ht="25.35" customHeight="1" thickBot="1" x14ac:dyDescent="0.3">
      <c r="A15" s="9">
        <v>8</v>
      </c>
      <c r="B15" s="10">
        <v>45</v>
      </c>
      <c r="C15" s="23">
        <f t="shared" ref="C15:C22" si="1">($B$22-B15)*(1+$H$2/90)</f>
        <v>255</v>
      </c>
      <c r="D15" s="21">
        <v>260</v>
      </c>
      <c r="E15" s="52">
        <f t="shared" ref="E15:E22" si="2">$D$13-D15</f>
        <v>40</v>
      </c>
      <c r="F15" s="33"/>
      <c r="G15" s="33"/>
      <c r="H15" s="29">
        <v>125</v>
      </c>
      <c r="I15" s="29"/>
      <c r="J15" s="29">
        <v>250</v>
      </c>
      <c r="K15" s="29"/>
      <c r="L15" s="29"/>
      <c r="M15" s="29"/>
      <c r="N15" s="29"/>
      <c r="O15" s="29"/>
      <c r="P15" s="29"/>
      <c r="Q15" s="29"/>
      <c r="R15" s="36">
        <f t="shared" si="0"/>
        <v>0.375</v>
      </c>
    </row>
    <row r="16" spans="1:18" ht="25.35" customHeight="1" x14ac:dyDescent="0.25">
      <c r="A16" s="11">
        <v>7</v>
      </c>
      <c r="B16" s="12">
        <v>60</v>
      </c>
      <c r="C16" s="22">
        <f t="shared" si="1"/>
        <v>240</v>
      </c>
      <c r="D16" s="20">
        <v>246</v>
      </c>
      <c r="E16" s="51">
        <f t="shared" si="2"/>
        <v>54</v>
      </c>
      <c r="F16" s="34"/>
      <c r="G16" s="34"/>
      <c r="H16" s="31">
        <v>125</v>
      </c>
      <c r="I16" s="31"/>
      <c r="J16" s="31">
        <v>250</v>
      </c>
      <c r="K16" s="31"/>
      <c r="L16" s="31"/>
      <c r="M16" s="31"/>
      <c r="N16" s="31"/>
      <c r="O16" s="31"/>
      <c r="P16" s="31"/>
      <c r="Q16" s="31"/>
      <c r="R16" s="35">
        <f t="shared" si="0"/>
        <v>0.375</v>
      </c>
    </row>
    <row r="17" spans="1:18" ht="25.35" customHeight="1" thickBot="1" x14ac:dyDescent="0.3">
      <c r="A17" s="9">
        <v>6</v>
      </c>
      <c r="B17" s="10">
        <v>80</v>
      </c>
      <c r="C17" s="23">
        <f t="shared" si="1"/>
        <v>220</v>
      </c>
      <c r="D17" s="21">
        <v>226</v>
      </c>
      <c r="E17" s="52">
        <f t="shared" si="2"/>
        <v>74</v>
      </c>
      <c r="F17" s="33"/>
      <c r="G17" s="33"/>
      <c r="H17" s="29">
        <v>125</v>
      </c>
      <c r="I17" s="29"/>
      <c r="J17" s="29">
        <v>250</v>
      </c>
      <c r="K17" s="29"/>
      <c r="L17" s="29"/>
      <c r="M17" s="29"/>
      <c r="N17" s="29"/>
      <c r="O17" s="29"/>
      <c r="P17" s="29"/>
      <c r="Q17" s="29"/>
      <c r="R17" s="36">
        <f t="shared" si="0"/>
        <v>0.375</v>
      </c>
    </row>
    <row r="18" spans="1:18" ht="25.35" customHeight="1" x14ac:dyDescent="0.25">
      <c r="A18" s="11">
        <v>5</v>
      </c>
      <c r="B18" s="12">
        <v>101</v>
      </c>
      <c r="C18" s="22">
        <f t="shared" si="1"/>
        <v>199</v>
      </c>
      <c r="D18" s="20">
        <v>206</v>
      </c>
      <c r="E18" s="51">
        <f t="shared" si="2"/>
        <v>94</v>
      </c>
      <c r="F18" s="34"/>
      <c r="G18" s="34"/>
      <c r="H18" s="31">
        <v>125</v>
      </c>
      <c r="I18" s="31"/>
      <c r="J18" s="31">
        <v>250</v>
      </c>
      <c r="K18" s="31"/>
      <c r="L18" s="31"/>
      <c r="M18" s="31"/>
      <c r="N18" s="31"/>
      <c r="O18" s="31"/>
      <c r="P18" s="31"/>
      <c r="Q18" s="31"/>
      <c r="R18" s="35">
        <f t="shared" si="0"/>
        <v>0.375</v>
      </c>
    </row>
    <row r="19" spans="1:18" ht="25.35" customHeight="1" thickBot="1" x14ac:dyDescent="0.3">
      <c r="A19" s="9">
        <v>4</v>
      </c>
      <c r="B19" s="10">
        <v>150</v>
      </c>
      <c r="C19" s="23">
        <f t="shared" si="1"/>
        <v>150</v>
      </c>
      <c r="D19" s="21">
        <v>155</v>
      </c>
      <c r="E19" s="52">
        <f t="shared" si="2"/>
        <v>145</v>
      </c>
      <c r="F19" s="33"/>
      <c r="G19" s="33"/>
      <c r="H19" s="29">
        <v>125</v>
      </c>
      <c r="I19" s="29"/>
      <c r="J19" s="29">
        <v>250</v>
      </c>
      <c r="K19" s="29"/>
      <c r="L19" s="29"/>
      <c r="M19" s="29"/>
      <c r="N19" s="29"/>
      <c r="O19" s="29"/>
      <c r="P19" s="29"/>
      <c r="Q19" s="29"/>
      <c r="R19" s="36">
        <f t="shared" si="0"/>
        <v>0.375</v>
      </c>
    </row>
    <row r="20" spans="1:18" ht="25.35" customHeight="1" x14ac:dyDescent="0.25">
      <c r="A20" s="11">
        <v>3</v>
      </c>
      <c r="B20" s="12">
        <v>200</v>
      </c>
      <c r="C20" s="22">
        <f t="shared" si="1"/>
        <v>100</v>
      </c>
      <c r="D20" s="20">
        <v>107</v>
      </c>
      <c r="E20" s="51">
        <f t="shared" si="2"/>
        <v>193</v>
      </c>
      <c r="F20" s="34"/>
      <c r="G20" s="34"/>
      <c r="H20" s="31">
        <v>125</v>
      </c>
      <c r="I20" s="31"/>
      <c r="J20" s="31">
        <v>250</v>
      </c>
      <c r="K20" s="31"/>
      <c r="L20" s="31"/>
      <c r="M20" s="31"/>
      <c r="N20" s="45"/>
      <c r="O20" s="31"/>
      <c r="P20" s="31"/>
      <c r="Q20" s="31"/>
      <c r="R20" s="35">
        <f>SUM(H20:P20)/1000</f>
        <v>0.375</v>
      </c>
    </row>
    <row r="21" spans="1:18" ht="25.35" customHeight="1" thickBot="1" x14ac:dyDescent="0.3">
      <c r="A21" s="9">
        <v>2</v>
      </c>
      <c r="B21" s="10">
        <v>280</v>
      </c>
      <c r="C21" s="23">
        <f t="shared" si="1"/>
        <v>20</v>
      </c>
      <c r="D21" s="21">
        <v>25</v>
      </c>
      <c r="E21" s="52">
        <f t="shared" si="2"/>
        <v>275</v>
      </c>
      <c r="F21" s="33"/>
      <c r="G21" s="33"/>
      <c r="H21" s="29">
        <v>125</v>
      </c>
      <c r="I21" s="29"/>
      <c r="J21" s="29">
        <v>250</v>
      </c>
      <c r="K21" s="29"/>
      <c r="L21" s="29"/>
      <c r="M21" s="29"/>
      <c r="N21" s="29"/>
      <c r="O21" s="29"/>
      <c r="P21" s="29"/>
      <c r="Q21" s="29"/>
      <c r="R21" s="36">
        <f t="shared" si="0"/>
        <v>0.375</v>
      </c>
    </row>
    <row r="22" spans="1:18" ht="25.35" customHeight="1" thickBot="1" x14ac:dyDescent="0.3">
      <c r="A22" s="11">
        <v>1</v>
      </c>
      <c r="B22" s="12">
        <v>300</v>
      </c>
      <c r="C22" s="22">
        <f t="shared" si="1"/>
        <v>0</v>
      </c>
      <c r="D22" s="20">
        <v>0</v>
      </c>
      <c r="E22" s="51">
        <f t="shared" si="2"/>
        <v>300</v>
      </c>
      <c r="F22" s="37"/>
      <c r="G22" s="37"/>
      <c r="H22" s="31">
        <v>125</v>
      </c>
      <c r="I22" s="31"/>
      <c r="J22" s="31">
        <v>250</v>
      </c>
      <c r="K22" s="31"/>
      <c r="L22" s="31"/>
      <c r="M22" s="31"/>
      <c r="N22" s="31"/>
      <c r="O22" s="31"/>
      <c r="P22" s="31"/>
      <c r="Q22" s="31"/>
      <c r="R22" s="35">
        <f t="shared" si="0"/>
        <v>0.375</v>
      </c>
    </row>
    <row r="23" spans="1:18" ht="25.35" customHeight="1" thickBot="1" x14ac:dyDescent="0.25">
      <c r="A23" s="1" t="s">
        <v>17</v>
      </c>
      <c r="B23" s="3" t="s">
        <v>37</v>
      </c>
      <c r="F23" s="53"/>
      <c r="G23" s="54"/>
    </row>
    <row r="24" spans="1:18" ht="25.35" customHeight="1" x14ac:dyDescent="0.2">
      <c r="B24" s="40"/>
      <c r="F24" s="28" t="s">
        <v>97</v>
      </c>
      <c r="G24" s="28" t="s">
        <v>60</v>
      </c>
    </row>
    <row r="25" spans="1:18" ht="25.35" customHeight="1" x14ac:dyDescent="0.2">
      <c r="B25" s="46"/>
      <c r="C25" s="44"/>
      <c r="D25" s="44"/>
      <c r="E25" s="44"/>
      <c r="F25" s="44"/>
      <c r="G25" s="44"/>
      <c r="H25" s="44"/>
    </row>
    <row r="26" spans="1:18" ht="25.35" customHeight="1" x14ac:dyDescent="0.2">
      <c r="B26" s="40"/>
      <c r="C26" s="3"/>
      <c r="D26" s="3"/>
    </row>
    <row r="27" spans="1:18" ht="25.35" customHeight="1" x14ac:dyDescent="0.2">
      <c r="B27" s="40"/>
      <c r="C27" s="3"/>
      <c r="D27" s="3"/>
    </row>
    <row r="28" spans="1:18" ht="25.35" customHeight="1" x14ac:dyDescent="0.2">
      <c r="B28" s="40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25" right="0.25" top="0.75" bottom="0.75" header="0.3" footer="0.3"/>
  <pageSetup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1026-CD7C-4E73-B8F9-41221083EBFA}">
  <sheetPr>
    <pageSetUpPr fitToPage="1"/>
  </sheetPr>
  <dimension ref="A1:R30"/>
  <sheetViews>
    <sheetView topLeftCell="B1" zoomScale="90" zoomScaleNormal="90" workbookViewId="0">
      <selection activeCell="B27" sqref="B27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20200223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56</v>
      </c>
      <c r="G2" s="1" t="s">
        <v>44</v>
      </c>
      <c r="H2" s="3">
        <v>0</v>
      </c>
      <c r="K2" s="1" t="s">
        <v>34</v>
      </c>
      <c r="L2" s="1">
        <v>5627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/>
      <c r="K3" s="1" t="s">
        <v>35</v>
      </c>
      <c r="L3" s="1">
        <v>65</v>
      </c>
      <c r="M3" s="19"/>
    </row>
    <row r="4" spans="1:18" ht="25.35" customHeight="1" x14ac:dyDescent="0.2">
      <c r="A4" s="1" t="s">
        <v>29</v>
      </c>
      <c r="B4" s="1">
        <v>-36.302900000000001</v>
      </c>
      <c r="G4" s="1" t="s">
        <v>10</v>
      </c>
      <c r="H4" s="3"/>
      <c r="K4" s="1" t="s">
        <v>36</v>
      </c>
      <c r="L4" s="1">
        <v>50</v>
      </c>
      <c r="M4" s="1" t="s">
        <v>58</v>
      </c>
    </row>
    <row r="5" spans="1:18" ht="25.35" customHeight="1" x14ac:dyDescent="0.2">
      <c r="A5" s="1" t="s">
        <v>30</v>
      </c>
      <c r="B5" s="1">
        <v>36.753799999999998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43884</v>
      </c>
      <c r="C6" s="2"/>
      <c r="D6" s="2"/>
    </row>
    <row r="7" spans="1:18" ht="25.35" customHeight="1" x14ac:dyDescent="0.2">
      <c r="A7" s="1" t="s">
        <v>12</v>
      </c>
      <c r="B7" s="4">
        <v>0</v>
      </c>
      <c r="C7" s="4"/>
      <c r="D7" s="4"/>
    </row>
    <row r="8" spans="1:18" ht="25.35" customHeight="1" x14ac:dyDescent="0.2">
      <c r="A8" s="1" t="s">
        <v>13</v>
      </c>
      <c r="B8" s="2">
        <v>43884</v>
      </c>
      <c r="C8" s="2"/>
      <c r="D8" s="2"/>
    </row>
    <row r="9" spans="1:18" ht="25.35" customHeight="1" x14ac:dyDescent="0.2">
      <c r="A9" s="1" t="s">
        <v>14</v>
      </c>
      <c r="B9" s="4">
        <v>6.25E-2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K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K11" s="1" t="s">
        <v>26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K12" s="1">
        <v>1000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365</v>
      </c>
      <c r="D13" s="28">
        <v>365</v>
      </c>
      <c r="H13" s="1" t="s">
        <v>71</v>
      </c>
      <c r="I13" s="1" t="s">
        <v>71</v>
      </c>
      <c r="J13" s="1" t="s">
        <v>71</v>
      </c>
      <c r="K13" s="1" t="s">
        <v>71</v>
      </c>
    </row>
    <row r="14" spans="1:18" ht="25.35" customHeight="1" x14ac:dyDescent="0.25">
      <c r="A14" s="11">
        <v>9</v>
      </c>
      <c r="B14" s="12">
        <v>30</v>
      </c>
      <c r="C14" s="22">
        <f>($B$22-B14)*(1+$H$2/90)</f>
        <v>335</v>
      </c>
      <c r="D14" s="20">
        <v>340</v>
      </c>
      <c r="E14" s="51">
        <f>$D$13-D14</f>
        <v>25</v>
      </c>
      <c r="F14" s="34">
        <v>9</v>
      </c>
      <c r="G14" s="34">
        <v>24</v>
      </c>
      <c r="H14" s="31">
        <v>125</v>
      </c>
      <c r="I14" s="31"/>
      <c r="J14" s="31">
        <v>250</v>
      </c>
      <c r="K14" s="31"/>
      <c r="L14" s="31">
        <v>1220</v>
      </c>
      <c r="M14" s="31">
        <v>1160</v>
      </c>
      <c r="N14" s="31">
        <v>1180</v>
      </c>
      <c r="O14" s="31">
        <v>1090</v>
      </c>
      <c r="P14" s="31"/>
      <c r="Q14" s="31"/>
      <c r="R14" s="35">
        <f t="shared" ref="R14:R22" si="0">SUM(H14:P14)/1000</f>
        <v>5.0250000000000004</v>
      </c>
    </row>
    <row r="15" spans="1:18" ht="25.35" customHeight="1" thickBot="1" x14ac:dyDescent="0.3">
      <c r="A15" s="9">
        <v>8</v>
      </c>
      <c r="B15" s="10">
        <v>47</v>
      </c>
      <c r="C15" s="23">
        <f t="shared" ref="C15:C22" si="1">($B$22-B15)*(1+$H$2/90)</f>
        <v>318</v>
      </c>
      <c r="D15" s="21">
        <v>318</v>
      </c>
      <c r="E15" s="52">
        <f t="shared" ref="E15:E22" si="2">$D$13-D15</f>
        <v>47</v>
      </c>
      <c r="F15" s="33">
        <v>8</v>
      </c>
      <c r="G15" s="33">
        <v>23</v>
      </c>
      <c r="H15" s="29">
        <v>125</v>
      </c>
      <c r="I15" s="29"/>
      <c r="J15" s="29">
        <v>250</v>
      </c>
      <c r="K15" s="29"/>
      <c r="L15" s="29">
        <v>1180</v>
      </c>
      <c r="M15" s="29">
        <v>1000</v>
      </c>
      <c r="N15" s="29">
        <v>1060</v>
      </c>
      <c r="O15" s="29">
        <v>1460</v>
      </c>
      <c r="P15" s="29"/>
      <c r="Q15" s="29"/>
      <c r="R15" s="36">
        <f t="shared" si="0"/>
        <v>5.0750000000000002</v>
      </c>
    </row>
    <row r="16" spans="1:18" ht="25.35" customHeight="1" x14ac:dyDescent="0.25">
      <c r="A16" s="11">
        <v>7</v>
      </c>
      <c r="B16" s="12">
        <v>65</v>
      </c>
      <c r="C16" s="22">
        <f t="shared" si="1"/>
        <v>300</v>
      </c>
      <c r="D16" s="20">
        <v>305</v>
      </c>
      <c r="E16" s="51">
        <f t="shared" si="2"/>
        <v>60</v>
      </c>
      <c r="F16" s="34">
        <v>7</v>
      </c>
      <c r="G16" s="34">
        <v>22</v>
      </c>
      <c r="H16" s="31">
        <v>125</v>
      </c>
      <c r="I16" s="31"/>
      <c r="J16" s="31">
        <v>250</v>
      </c>
      <c r="K16" s="31"/>
      <c r="L16" s="31">
        <v>1660</v>
      </c>
      <c r="M16" s="31">
        <v>1540</v>
      </c>
      <c r="N16" s="31">
        <v>1070</v>
      </c>
      <c r="O16" s="31"/>
      <c r="P16" s="31"/>
      <c r="Q16" s="31"/>
      <c r="R16" s="35">
        <f t="shared" si="0"/>
        <v>4.6449999999999996</v>
      </c>
    </row>
    <row r="17" spans="1:18" ht="25.35" customHeight="1" thickBot="1" x14ac:dyDescent="0.3">
      <c r="A17" s="9">
        <v>6</v>
      </c>
      <c r="B17" s="10">
        <v>83</v>
      </c>
      <c r="C17" s="23">
        <f t="shared" si="1"/>
        <v>282</v>
      </c>
      <c r="D17" s="21">
        <v>290</v>
      </c>
      <c r="E17" s="52">
        <f t="shared" si="2"/>
        <v>75</v>
      </c>
      <c r="F17" s="33">
        <v>6</v>
      </c>
      <c r="G17" s="33">
        <v>21</v>
      </c>
      <c r="H17" s="29">
        <v>125</v>
      </c>
      <c r="I17" s="29"/>
      <c r="J17" s="29">
        <v>250</v>
      </c>
      <c r="K17" s="29"/>
      <c r="L17" s="29">
        <v>1880</v>
      </c>
      <c r="M17" s="29">
        <v>1860</v>
      </c>
      <c r="N17" s="29"/>
      <c r="O17" s="29"/>
      <c r="P17" s="29"/>
      <c r="Q17" s="29"/>
      <c r="R17" s="36">
        <f t="shared" si="0"/>
        <v>4.1150000000000002</v>
      </c>
    </row>
    <row r="18" spans="1:18" ht="25.35" customHeight="1" x14ac:dyDescent="0.25">
      <c r="A18" s="11">
        <v>5</v>
      </c>
      <c r="B18" s="12">
        <v>100</v>
      </c>
      <c r="C18" s="22">
        <f t="shared" si="1"/>
        <v>265</v>
      </c>
      <c r="D18" s="20">
        <v>273</v>
      </c>
      <c r="E18" s="51">
        <f t="shared" si="2"/>
        <v>92</v>
      </c>
      <c r="F18" s="34">
        <v>5</v>
      </c>
      <c r="G18" s="34">
        <v>20</v>
      </c>
      <c r="H18" s="31">
        <v>125</v>
      </c>
      <c r="I18" s="31"/>
      <c r="J18" s="31">
        <v>250</v>
      </c>
      <c r="K18" s="31"/>
      <c r="L18" s="31">
        <v>1480</v>
      </c>
      <c r="M18" s="31">
        <v>1490</v>
      </c>
      <c r="N18" s="31">
        <v>1520</v>
      </c>
      <c r="O18" s="31">
        <v>320</v>
      </c>
      <c r="P18" s="31"/>
      <c r="Q18" s="31"/>
      <c r="R18" s="35">
        <f t="shared" si="0"/>
        <v>5.1849999999999996</v>
      </c>
    </row>
    <row r="19" spans="1:18" ht="25.35" customHeight="1" thickBot="1" x14ac:dyDescent="0.3">
      <c r="A19" s="9">
        <v>4</v>
      </c>
      <c r="B19" s="10">
        <v>150</v>
      </c>
      <c r="C19" s="23">
        <f t="shared" si="1"/>
        <v>215</v>
      </c>
      <c r="D19" s="21">
        <v>223</v>
      </c>
      <c r="E19" s="52">
        <f t="shared" si="2"/>
        <v>142</v>
      </c>
      <c r="F19" s="33">
        <v>4</v>
      </c>
      <c r="G19" s="33">
        <v>19</v>
      </c>
      <c r="H19" s="29">
        <v>125</v>
      </c>
      <c r="I19" s="29"/>
      <c r="J19" s="29">
        <v>250</v>
      </c>
      <c r="K19" s="29"/>
      <c r="L19" s="29">
        <v>1600</v>
      </c>
      <c r="M19" s="29">
        <v>1600</v>
      </c>
      <c r="N19" s="29">
        <v>1390</v>
      </c>
      <c r="O19" s="29">
        <v>110</v>
      </c>
      <c r="P19" s="29"/>
      <c r="Q19" s="29"/>
      <c r="R19" s="36">
        <f t="shared" si="0"/>
        <v>5.0750000000000002</v>
      </c>
    </row>
    <row r="20" spans="1:18" ht="25.35" customHeight="1" x14ac:dyDescent="0.25">
      <c r="A20" s="11">
        <v>3</v>
      </c>
      <c r="B20" s="12">
        <v>250</v>
      </c>
      <c r="C20" s="22">
        <f t="shared" si="1"/>
        <v>115</v>
      </c>
      <c r="D20" s="20">
        <v>122</v>
      </c>
      <c r="E20" s="51">
        <f t="shared" si="2"/>
        <v>243</v>
      </c>
      <c r="F20" s="34">
        <v>3</v>
      </c>
      <c r="G20" s="34">
        <v>18</v>
      </c>
      <c r="H20" s="31">
        <v>125</v>
      </c>
      <c r="I20" s="31"/>
      <c r="J20" s="31">
        <v>250</v>
      </c>
      <c r="K20" s="31"/>
      <c r="L20" s="31">
        <v>1920</v>
      </c>
      <c r="M20" s="31">
        <v>480</v>
      </c>
      <c r="N20" s="45">
        <v>2000</v>
      </c>
      <c r="O20" s="31">
        <v>310</v>
      </c>
      <c r="P20" s="31"/>
      <c r="Q20" s="31"/>
      <c r="R20" s="35">
        <f>SUM(H20:P20)/1000</f>
        <v>5.085</v>
      </c>
    </row>
    <row r="21" spans="1:18" ht="25.35" customHeight="1" thickBot="1" x14ac:dyDescent="0.3">
      <c r="A21" s="9">
        <v>2</v>
      </c>
      <c r="B21" s="10">
        <v>360</v>
      </c>
      <c r="C21" s="23">
        <f t="shared" si="1"/>
        <v>5</v>
      </c>
      <c r="D21" s="21">
        <v>5</v>
      </c>
      <c r="E21" s="52">
        <f t="shared" si="2"/>
        <v>360</v>
      </c>
      <c r="F21" s="33">
        <v>2</v>
      </c>
      <c r="G21" s="33">
        <v>16</v>
      </c>
      <c r="H21" s="29">
        <v>125</v>
      </c>
      <c r="I21" s="29"/>
      <c r="J21" s="29">
        <v>250</v>
      </c>
      <c r="K21" s="29"/>
      <c r="L21" s="29"/>
      <c r="M21" s="29"/>
      <c r="N21" s="29"/>
      <c r="O21" s="29"/>
      <c r="P21" s="29"/>
      <c r="Q21" s="29"/>
      <c r="R21" s="36">
        <f t="shared" si="0"/>
        <v>0.375</v>
      </c>
    </row>
    <row r="22" spans="1:18" ht="25.35" customHeight="1" thickBot="1" x14ac:dyDescent="0.3">
      <c r="A22" s="11">
        <v>1</v>
      </c>
      <c r="B22" s="12">
        <v>365</v>
      </c>
      <c r="C22" s="22">
        <f t="shared" si="1"/>
        <v>0</v>
      </c>
      <c r="D22" s="20">
        <v>0</v>
      </c>
      <c r="E22" s="51">
        <f t="shared" si="2"/>
        <v>365</v>
      </c>
      <c r="F22" s="37">
        <v>1</v>
      </c>
      <c r="G22" s="37">
        <v>17</v>
      </c>
      <c r="H22" s="31">
        <v>125</v>
      </c>
      <c r="I22" s="31"/>
      <c r="J22" s="31">
        <v>250</v>
      </c>
      <c r="K22" s="31"/>
      <c r="L22" s="31">
        <v>1940</v>
      </c>
      <c r="M22" s="31">
        <v>200</v>
      </c>
      <c r="N22" s="31">
        <v>1480</v>
      </c>
      <c r="O22" s="31">
        <v>1220</v>
      </c>
      <c r="P22" s="31"/>
      <c r="Q22" s="31"/>
      <c r="R22" s="35">
        <f t="shared" si="0"/>
        <v>5.2149999999999999</v>
      </c>
    </row>
    <row r="23" spans="1:18" ht="25.35" customHeight="1" thickBot="1" x14ac:dyDescent="0.25">
      <c r="A23" s="1" t="s">
        <v>17</v>
      </c>
      <c r="B23" s="3" t="s">
        <v>37</v>
      </c>
      <c r="F23" s="53" t="s">
        <v>99</v>
      </c>
      <c r="G23" s="54" t="s">
        <v>90</v>
      </c>
    </row>
    <row r="24" spans="1:18" ht="25.35" customHeight="1" x14ac:dyDescent="0.2">
      <c r="B24" s="40" t="s">
        <v>100</v>
      </c>
      <c r="F24" s="28" t="s">
        <v>97</v>
      </c>
      <c r="G24" s="28" t="s">
        <v>60</v>
      </c>
    </row>
    <row r="25" spans="1:18" ht="25.35" customHeight="1" x14ac:dyDescent="0.2">
      <c r="B25" s="46" t="s">
        <v>101</v>
      </c>
      <c r="C25" s="44"/>
      <c r="D25" s="44"/>
      <c r="E25" s="44"/>
      <c r="F25" s="44"/>
      <c r="G25" s="44"/>
      <c r="H25" s="44"/>
    </row>
    <row r="26" spans="1:18" ht="25.35" customHeight="1" x14ac:dyDescent="0.2">
      <c r="B26" s="40" t="s">
        <v>102</v>
      </c>
      <c r="C26" s="3"/>
      <c r="D26" s="3"/>
    </row>
    <row r="27" spans="1:18" ht="25.35" customHeight="1" x14ac:dyDescent="0.2">
      <c r="B27" s="40"/>
      <c r="C27" s="3"/>
      <c r="D27" s="3"/>
    </row>
    <row r="28" spans="1:18" ht="25.35" customHeight="1" x14ac:dyDescent="0.2">
      <c r="B28" s="40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25" right="0.25" top="0.75" bottom="0.75" header="0.3" footer="0.3"/>
  <pageSetup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C9A6-159D-4585-91E9-F66254C5C878}">
  <sheetPr>
    <pageSetUpPr fitToPage="1"/>
  </sheetPr>
  <dimension ref="A1:R30"/>
  <sheetViews>
    <sheetView zoomScale="90" zoomScaleNormal="90" workbookViewId="0">
      <selection activeCell="B4" sqref="B4:B5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20200225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70</v>
      </c>
      <c r="G2" s="1" t="s">
        <v>44</v>
      </c>
      <c r="H2" s="3">
        <v>0</v>
      </c>
      <c r="K2" s="1" t="s">
        <v>34</v>
      </c>
      <c r="L2" s="1">
        <v>5856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/>
      <c r="K3" s="1" t="s">
        <v>35</v>
      </c>
      <c r="L3" s="1">
        <v>75</v>
      </c>
      <c r="M3" s="19" t="s">
        <v>103</v>
      </c>
    </row>
    <row r="4" spans="1:18" ht="25.35" customHeight="1" x14ac:dyDescent="0.2">
      <c r="A4" s="1" t="s">
        <v>29</v>
      </c>
      <c r="B4" s="1">
        <v>-36.305399999999999</v>
      </c>
      <c r="G4" s="1" t="s">
        <v>10</v>
      </c>
      <c r="H4" s="3"/>
      <c r="K4" s="1" t="s">
        <v>36</v>
      </c>
      <c r="L4" s="1">
        <v>46</v>
      </c>
      <c r="M4" s="1" t="s">
        <v>58</v>
      </c>
    </row>
    <row r="5" spans="1:18" ht="25.35" customHeight="1" x14ac:dyDescent="0.2">
      <c r="A5" s="1" t="s">
        <v>30</v>
      </c>
      <c r="B5" s="1">
        <v>36.3887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43886</v>
      </c>
      <c r="C6" s="2"/>
      <c r="D6" s="2"/>
    </row>
    <row r="7" spans="1:18" ht="25.35" customHeight="1" x14ac:dyDescent="0.2">
      <c r="A7" s="1" t="s">
        <v>12</v>
      </c>
      <c r="B7" s="4">
        <v>0.5</v>
      </c>
      <c r="C7" s="4"/>
      <c r="D7" s="4"/>
    </row>
    <row r="8" spans="1:18" ht="25.35" customHeight="1" x14ac:dyDescent="0.2">
      <c r="A8" s="1" t="s">
        <v>13</v>
      </c>
      <c r="B8" s="2">
        <v>43886</v>
      </c>
      <c r="C8" s="2"/>
      <c r="D8" s="2"/>
    </row>
    <row r="9" spans="1:18" ht="25.35" customHeight="1" x14ac:dyDescent="0.2">
      <c r="A9" s="1" t="s">
        <v>14</v>
      </c>
      <c r="B9" s="4">
        <v>0.5625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K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K11" s="1" t="s">
        <v>26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K12" s="1">
        <v>1000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350</v>
      </c>
      <c r="D13" s="25">
        <v>350</v>
      </c>
      <c r="H13" s="1" t="s">
        <v>71</v>
      </c>
      <c r="I13" s="1" t="s">
        <v>71</v>
      </c>
      <c r="J13" s="1" t="s">
        <v>71</v>
      </c>
      <c r="K13" s="1" t="s">
        <v>71</v>
      </c>
    </row>
    <row r="14" spans="1:18" ht="25.35" customHeight="1" x14ac:dyDescent="0.25">
      <c r="A14" s="11">
        <v>9</v>
      </c>
      <c r="B14" s="12">
        <v>35</v>
      </c>
      <c r="C14" s="22">
        <f>($B$22-B14)*(1+$H$2/90)</f>
        <v>315</v>
      </c>
      <c r="D14" s="57">
        <v>321</v>
      </c>
      <c r="E14" s="51">
        <f>$D$13-D14</f>
        <v>29</v>
      </c>
      <c r="F14" s="34">
        <v>21</v>
      </c>
      <c r="G14" s="34">
        <v>9</v>
      </c>
      <c r="H14" s="31">
        <v>125</v>
      </c>
      <c r="I14" s="31"/>
      <c r="J14" s="31">
        <v>250</v>
      </c>
      <c r="K14" s="31"/>
      <c r="L14" s="31">
        <v>1380</v>
      </c>
      <c r="M14" s="31">
        <v>1130</v>
      </c>
      <c r="N14" s="31">
        <v>1480</v>
      </c>
      <c r="O14" s="31"/>
      <c r="P14" s="31"/>
      <c r="Q14" s="31"/>
      <c r="R14" s="35">
        <f t="shared" ref="R14:R22" si="0">SUM(H14:P14)/1000</f>
        <v>4.3650000000000002</v>
      </c>
    </row>
    <row r="15" spans="1:18" ht="25.35" customHeight="1" thickBot="1" x14ac:dyDescent="0.3">
      <c r="A15" s="9">
        <v>8</v>
      </c>
      <c r="B15" s="10">
        <v>55</v>
      </c>
      <c r="C15" s="23">
        <f t="shared" ref="C15:C22" si="1">($B$22-B15)*(1+$H$2/90)</f>
        <v>295</v>
      </c>
      <c r="D15" s="58">
        <v>299.7</v>
      </c>
      <c r="E15" s="52">
        <f t="shared" ref="E15:E22" si="2">$D$13-D15</f>
        <v>50.300000000000011</v>
      </c>
      <c r="F15" s="33">
        <v>20</v>
      </c>
      <c r="G15" s="33">
        <v>8</v>
      </c>
      <c r="H15" s="29">
        <v>125</v>
      </c>
      <c r="I15" s="29"/>
      <c r="J15" s="29">
        <v>250</v>
      </c>
      <c r="K15" s="29"/>
      <c r="L15" s="29">
        <v>1170</v>
      </c>
      <c r="M15" s="29">
        <v>1030</v>
      </c>
      <c r="N15" s="29">
        <v>1920</v>
      </c>
      <c r="O15" s="29"/>
      <c r="P15" s="29"/>
      <c r="Q15" s="29"/>
      <c r="R15" s="36">
        <f t="shared" si="0"/>
        <v>4.4950000000000001</v>
      </c>
    </row>
    <row r="16" spans="1:18" ht="25.35" customHeight="1" x14ac:dyDescent="0.25">
      <c r="A16" s="11">
        <v>7</v>
      </c>
      <c r="B16" s="12">
        <v>75</v>
      </c>
      <c r="C16" s="22">
        <f t="shared" si="1"/>
        <v>275</v>
      </c>
      <c r="D16" s="57">
        <v>280.39999999999998</v>
      </c>
      <c r="E16" s="51">
        <f t="shared" si="2"/>
        <v>69.600000000000023</v>
      </c>
      <c r="F16" s="34">
        <v>19</v>
      </c>
      <c r="G16" s="34">
        <v>7</v>
      </c>
      <c r="H16" s="31">
        <v>125</v>
      </c>
      <c r="I16" s="31"/>
      <c r="J16" s="31">
        <v>250</v>
      </c>
      <c r="K16" s="31"/>
      <c r="L16" s="31">
        <v>1140</v>
      </c>
      <c r="M16" s="31">
        <v>1010</v>
      </c>
      <c r="N16" s="31">
        <v>1600</v>
      </c>
      <c r="O16" s="31">
        <v>400</v>
      </c>
      <c r="P16" s="31"/>
      <c r="Q16" s="31"/>
      <c r="R16" s="35">
        <f t="shared" si="0"/>
        <v>4.5250000000000004</v>
      </c>
    </row>
    <row r="17" spans="1:18" ht="25.35" customHeight="1" thickBot="1" x14ac:dyDescent="0.3">
      <c r="A17" s="9">
        <v>6</v>
      </c>
      <c r="B17" s="10">
        <v>100</v>
      </c>
      <c r="C17" s="23">
        <f t="shared" si="1"/>
        <v>250</v>
      </c>
      <c r="D17" s="58">
        <v>256</v>
      </c>
      <c r="E17" s="52">
        <f t="shared" si="2"/>
        <v>94</v>
      </c>
      <c r="F17" s="33">
        <v>18</v>
      </c>
      <c r="G17" s="33">
        <v>6</v>
      </c>
      <c r="H17" s="29">
        <v>125</v>
      </c>
      <c r="I17" s="29"/>
      <c r="J17" s="29">
        <v>250</v>
      </c>
      <c r="K17" s="29"/>
      <c r="L17" s="29">
        <v>1750</v>
      </c>
      <c r="M17" s="29">
        <v>1660</v>
      </c>
      <c r="N17" s="29">
        <v>1340</v>
      </c>
      <c r="O17" s="29"/>
      <c r="P17" s="29"/>
      <c r="Q17" s="29"/>
      <c r="R17" s="36">
        <f t="shared" si="0"/>
        <v>5.125</v>
      </c>
    </row>
    <row r="18" spans="1:18" ht="25.35" customHeight="1" x14ac:dyDescent="0.25">
      <c r="A18" s="11">
        <v>5</v>
      </c>
      <c r="B18" s="12">
        <v>120</v>
      </c>
      <c r="C18" s="22">
        <f t="shared" si="1"/>
        <v>230</v>
      </c>
      <c r="D18" s="57">
        <v>236</v>
      </c>
      <c r="E18" s="51">
        <f t="shared" si="2"/>
        <v>114</v>
      </c>
      <c r="F18" s="34">
        <v>17</v>
      </c>
      <c r="G18" s="34">
        <v>5</v>
      </c>
      <c r="H18" s="31">
        <v>125</v>
      </c>
      <c r="I18" s="31"/>
      <c r="J18" s="31">
        <v>250</v>
      </c>
      <c r="K18" s="31"/>
      <c r="L18" s="31">
        <v>1940</v>
      </c>
      <c r="M18" s="31">
        <v>1360</v>
      </c>
      <c r="N18" s="31">
        <v>1490</v>
      </c>
      <c r="O18" s="31"/>
      <c r="P18" s="31"/>
      <c r="Q18" s="31"/>
      <c r="R18" s="35">
        <f t="shared" si="0"/>
        <v>5.165</v>
      </c>
    </row>
    <row r="19" spans="1:18" ht="25.35" customHeight="1" thickBot="1" x14ac:dyDescent="0.3">
      <c r="A19" s="9">
        <v>4</v>
      </c>
      <c r="B19" s="10">
        <v>180</v>
      </c>
      <c r="C19" s="23">
        <f t="shared" si="1"/>
        <v>170</v>
      </c>
      <c r="D19" s="58">
        <v>176</v>
      </c>
      <c r="E19" s="52">
        <f t="shared" si="2"/>
        <v>174</v>
      </c>
      <c r="F19" s="33">
        <v>16</v>
      </c>
      <c r="G19" s="33">
        <v>4</v>
      </c>
      <c r="H19" s="29">
        <v>125</v>
      </c>
      <c r="I19" s="29"/>
      <c r="J19" s="29">
        <v>250</v>
      </c>
      <c r="K19" s="29"/>
      <c r="L19" s="29">
        <v>2000</v>
      </c>
      <c r="M19" s="29">
        <v>1780</v>
      </c>
      <c r="N19" s="29">
        <v>880</v>
      </c>
      <c r="O19" s="29"/>
      <c r="P19" s="29"/>
      <c r="Q19" s="29"/>
      <c r="R19" s="36">
        <f t="shared" si="0"/>
        <v>5.0350000000000001</v>
      </c>
    </row>
    <row r="20" spans="1:18" ht="25.35" customHeight="1" x14ac:dyDescent="0.25">
      <c r="A20" s="11">
        <v>3</v>
      </c>
      <c r="B20" s="12">
        <v>225</v>
      </c>
      <c r="C20" s="22">
        <f t="shared" si="1"/>
        <v>125</v>
      </c>
      <c r="D20" s="57">
        <v>130.6</v>
      </c>
      <c r="E20" s="51">
        <f t="shared" si="2"/>
        <v>219.4</v>
      </c>
      <c r="F20" s="34">
        <v>15</v>
      </c>
      <c r="G20" s="34">
        <v>3</v>
      </c>
      <c r="H20" s="31">
        <v>125</v>
      </c>
      <c r="I20" s="31"/>
      <c r="J20" s="31">
        <v>250</v>
      </c>
      <c r="K20" s="31"/>
      <c r="L20" s="31">
        <v>1960</v>
      </c>
      <c r="M20" s="31">
        <v>1950</v>
      </c>
      <c r="N20" s="45">
        <v>810</v>
      </c>
      <c r="O20" s="31"/>
      <c r="P20" s="31"/>
      <c r="Q20" s="31"/>
      <c r="R20" s="35">
        <f>SUM(H20:P20)/1000</f>
        <v>5.0949999999999998</v>
      </c>
    </row>
    <row r="21" spans="1:18" ht="25.35" customHeight="1" thickBot="1" x14ac:dyDescent="0.3">
      <c r="A21" s="9">
        <v>2</v>
      </c>
      <c r="B21" s="10">
        <v>250</v>
      </c>
      <c r="C21" s="23">
        <f t="shared" si="1"/>
        <v>100</v>
      </c>
      <c r="D21" s="58">
        <v>105.4</v>
      </c>
      <c r="E21" s="52">
        <f t="shared" si="2"/>
        <v>244.6</v>
      </c>
      <c r="F21" s="33">
        <v>14</v>
      </c>
      <c r="G21" s="33">
        <v>2</v>
      </c>
      <c r="H21" s="29">
        <v>125</v>
      </c>
      <c r="I21" s="29"/>
      <c r="J21" s="29">
        <v>250</v>
      </c>
      <c r="K21" s="29"/>
      <c r="L21" s="29">
        <v>1910</v>
      </c>
      <c r="M21" s="29">
        <v>1920</v>
      </c>
      <c r="N21" s="29">
        <v>910</v>
      </c>
      <c r="O21" s="29"/>
      <c r="P21" s="29"/>
      <c r="Q21" s="29"/>
      <c r="R21" s="36">
        <f t="shared" si="0"/>
        <v>5.1150000000000002</v>
      </c>
    </row>
    <row r="22" spans="1:18" ht="25.35" customHeight="1" thickBot="1" x14ac:dyDescent="0.3">
      <c r="A22" s="11">
        <v>1</v>
      </c>
      <c r="B22" s="12">
        <v>350</v>
      </c>
      <c r="C22" s="22">
        <f t="shared" si="1"/>
        <v>0</v>
      </c>
      <c r="D22" s="57">
        <v>0</v>
      </c>
      <c r="E22" s="51">
        <f t="shared" si="2"/>
        <v>350</v>
      </c>
      <c r="F22" s="37">
        <v>13</v>
      </c>
      <c r="G22" s="37">
        <v>1</v>
      </c>
      <c r="H22" s="31">
        <v>125</v>
      </c>
      <c r="I22" s="31"/>
      <c r="J22" s="31">
        <v>250</v>
      </c>
      <c r="K22" s="31"/>
      <c r="L22" s="31">
        <v>1970</v>
      </c>
      <c r="M22" s="31">
        <v>1660</v>
      </c>
      <c r="N22" s="31">
        <v>1160</v>
      </c>
      <c r="O22" s="31"/>
      <c r="P22" s="31"/>
      <c r="Q22" s="31"/>
      <c r="R22" s="35">
        <f t="shared" si="0"/>
        <v>5.165</v>
      </c>
    </row>
    <row r="23" spans="1:18" ht="25.35" customHeight="1" thickBot="1" x14ac:dyDescent="0.25">
      <c r="A23" s="1" t="s">
        <v>17</v>
      </c>
      <c r="B23" s="3" t="s">
        <v>37</v>
      </c>
      <c r="F23" s="53" t="s">
        <v>104</v>
      </c>
      <c r="G23" s="54" t="s">
        <v>105</v>
      </c>
    </row>
    <row r="24" spans="1:18" ht="25.35" customHeight="1" x14ac:dyDescent="0.2">
      <c r="B24" s="40"/>
      <c r="F24" s="28" t="s">
        <v>97</v>
      </c>
      <c r="G24" s="28" t="s">
        <v>60</v>
      </c>
    </row>
    <row r="25" spans="1:18" ht="25.35" customHeight="1" x14ac:dyDescent="0.2">
      <c r="B25" s="46" t="s">
        <v>108</v>
      </c>
      <c r="C25" s="44"/>
      <c r="D25" s="44"/>
      <c r="E25" s="44"/>
      <c r="F25" s="44"/>
      <c r="G25" s="44"/>
      <c r="H25" s="44"/>
    </row>
    <row r="26" spans="1:18" ht="25.35" customHeight="1" x14ac:dyDescent="0.2">
      <c r="B26" s="40" t="s">
        <v>107</v>
      </c>
      <c r="D26" s="3"/>
    </row>
    <row r="27" spans="1:18" ht="25.35" customHeight="1" x14ac:dyDescent="0.2">
      <c r="B27" s="3" t="s">
        <v>106</v>
      </c>
      <c r="C27" s="3"/>
      <c r="D27" s="3"/>
    </row>
    <row r="28" spans="1:18" ht="25.35" customHeight="1" x14ac:dyDescent="0.2">
      <c r="B28" s="40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25" right="0.25" top="0.75" bottom="0.75" header="0.3" footer="0.3"/>
  <pageSetup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9DB40-8627-4633-838C-D2AE04AE2013}">
  <dimension ref="B5:H24"/>
  <sheetViews>
    <sheetView workbookViewId="0">
      <selection activeCell="E16" sqref="E16:E24"/>
    </sheetView>
  </sheetViews>
  <sheetFormatPr defaultColWidth="8.85546875" defaultRowHeight="12.75" x14ac:dyDescent="0.2"/>
  <sheetData>
    <row r="5" spans="2:8" x14ac:dyDescent="0.2">
      <c r="H5" s="48" t="s">
        <v>85</v>
      </c>
    </row>
    <row r="6" spans="2:8" x14ac:dyDescent="0.2">
      <c r="D6" s="47" t="s">
        <v>84</v>
      </c>
      <c r="F6" s="49">
        <v>1</v>
      </c>
    </row>
    <row r="7" spans="2:8" x14ac:dyDescent="0.2">
      <c r="B7" s="47" t="s">
        <v>83</v>
      </c>
    </row>
    <row r="10" spans="2:8" x14ac:dyDescent="0.2">
      <c r="G10" s="49">
        <v>1</v>
      </c>
    </row>
    <row r="12" spans="2:8" x14ac:dyDescent="0.2">
      <c r="C12" s="47" t="s">
        <v>18</v>
      </c>
    </row>
    <row r="14" spans="2:8" x14ac:dyDescent="0.2">
      <c r="D14" s="47" t="s">
        <v>87</v>
      </c>
    </row>
    <row r="15" spans="2:8" x14ac:dyDescent="0.2">
      <c r="B15" s="47" t="s">
        <v>86</v>
      </c>
      <c r="C15">
        <v>603</v>
      </c>
      <c r="D15" s="50">
        <f>C15*SQRT(3)/2</f>
        <v>522.21331848201646</v>
      </c>
    </row>
    <row r="16" spans="2:8" x14ac:dyDescent="0.2">
      <c r="C16">
        <v>578</v>
      </c>
      <c r="D16" s="50">
        <f t="shared" ref="D16:D24" si="0">C16*SQRT(3)/2</f>
        <v>500.56268338740551</v>
      </c>
      <c r="E16" s="50">
        <f>$D$15-D16</f>
        <v>21.650635094610948</v>
      </c>
    </row>
    <row r="17" spans="3:5" x14ac:dyDescent="0.2">
      <c r="C17">
        <v>558</v>
      </c>
      <c r="D17" s="50">
        <f t="shared" si="0"/>
        <v>483.24217531171672</v>
      </c>
      <c r="E17" s="50">
        <f t="shared" ref="E17:E24" si="1">$D$15-D17</f>
        <v>38.97114317029974</v>
      </c>
    </row>
    <row r="18" spans="3:5" x14ac:dyDescent="0.2">
      <c r="C18">
        <v>533</v>
      </c>
      <c r="D18" s="50">
        <f t="shared" si="0"/>
        <v>461.59154021710577</v>
      </c>
      <c r="E18" s="50">
        <f t="shared" si="1"/>
        <v>60.621778264910688</v>
      </c>
    </row>
    <row r="19" spans="3:5" x14ac:dyDescent="0.2">
      <c r="C19">
        <v>483</v>
      </c>
      <c r="D19" s="50">
        <f t="shared" si="0"/>
        <v>418.29027002788382</v>
      </c>
      <c r="E19" s="50">
        <f t="shared" si="1"/>
        <v>103.92304845413264</v>
      </c>
    </row>
    <row r="20" spans="3:5" x14ac:dyDescent="0.2">
      <c r="C20">
        <v>408</v>
      </c>
      <c r="D20" s="50">
        <f t="shared" si="0"/>
        <v>353.33836474405092</v>
      </c>
      <c r="E20" s="50">
        <f t="shared" si="1"/>
        <v>168.87495373796554</v>
      </c>
    </row>
    <row r="21" spans="3:5" x14ac:dyDescent="0.2">
      <c r="C21">
        <v>307</v>
      </c>
      <c r="D21" s="50">
        <f t="shared" si="0"/>
        <v>265.86979896182265</v>
      </c>
      <c r="E21" s="50">
        <f t="shared" si="1"/>
        <v>256.34351952019381</v>
      </c>
    </row>
    <row r="22" spans="3:5" x14ac:dyDescent="0.2">
      <c r="C22">
        <v>156</v>
      </c>
      <c r="D22" s="50">
        <f t="shared" si="0"/>
        <v>135.09996299037243</v>
      </c>
      <c r="E22" s="50">
        <f t="shared" si="1"/>
        <v>387.11335549164403</v>
      </c>
    </row>
    <row r="23" spans="3:5" x14ac:dyDescent="0.2">
      <c r="C23">
        <v>0</v>
      </c>
      <c r="D23" s="50">
        <f t="shared" si="0"/>
        <v>0</v>
      </c>
      <c r="E23" s="50">
        <f t="shared" si="1"/>
        <v>522.21331848201646</v>
      </c>
    </row>
    <row r="24" spans="3:5" x14ac:dyDescent="0.2">
      <c r="C24">
        <v>-2</v>
      </c>
      <c r="D24" s="50">
        <f t="shared" si="0"/>
        <v>-1.7320508075688772</v>
      </c>
      <c r="E24" s="50">
        <f t="shared" si="1"/>
        <v>523.9453692895853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0"/>
  <sheetViews>
    <sheetView zoomScale="85" zoomScaleNormal="85" workbookViewId="0">
      <selection activeCell="R19" sqref="R19:R21"/>
    </sheetView>
  </sheetViews>
  <sheetFormatPr defaultColWidth="10.7109375" defaultRowHeight="25.35" customHeight="1" x14ac:dyDescent="0.2"/>
  <cols>
    <col min="1" max="1" width="15.7109375" style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20200128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3</v>
      </c>
      <c r="G2" s="1" t="s">
        <v>44</v>
      </c>
      <c r="H2" s="3">
        <v>0</v>
      </c>
      <c r="K2" s="1" t="s">
        <v>34</v>
      </c>
      <c r="L2" s="1">
        <v>3600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/>
      <c r="K3" s="1" t="s">
        <v>35</v>
      </c>
      <c r="L3" s="1">
        <v>45</v>
      </c>
      <c r="M3" s="19" t="s">
        <v>45</v>
      </c>
    </row>
    <row r="4" spans="1:18" ht="25.35" customHeight="1" x14ac:dyDescent="0.2">
      <c r="A4" s="1" t="s">
        <v>29</v>
      </c>
      <c r="B4" s="1">
        <v>-38.769399999999997</v>
      </c>
      <c r="G4" s="1" t="s">
        <v>10</v>
      </c>
      <c r="H4" s="3"/>
      <c r="K4" s="1" t="s">
        <v>36</v>
      </c>
      <c r="L4" s="1">
        <v>35</v>
      </c>
      <c r="M4" s="1" t="s">
        <v>40</v>
      </c>
    </row>
    <row r="5" spans="1:18" ht="25.35" customHeight="1" x14ac:dyDescent="0.2">
      <c r="A5" s="1" t="s">
        <v>30</v>
      </c>
      <c r="B5" s="1">
        <v>27.7179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43858</v>
      </c>
      <c r="C6" s="2"/>
      <c r="D6" s="2"/>
    </row>
    <row r="7" spans="1:18" ht="25.35" customHeight="1" x14ac:dyDescent="0.2">
      <c r="A7" s="1" t="s">
        <v>12</v>
      </c>
      <c r="B7" s="4">
        <v>0.20833333333333334</v>
      </c>
      <c r="C7" s="4"/>
      <c r="D7" s="4"/>
    </row>
    <row r="8" spans="1:18" ht="25.35" customHeight="1" x14ac:dyDescent="0.2">
      <c r="A8" s="1" t="s">
        <v>13</v>
      </c>
      <c r="B8" s="2">
        <v>43858</v>
      </c>
      <c r="C8" s="2"/>
      <c r="D8" s="2"/>
    </row>
    <row r="9" spans="1:18" ht="25.35" customHeight="1" x14ac:dyDescent="0.2">
      <c r="A9" s="1" t="s">
        <v>14</v>
      </c>
      <c r="B9" s="4">
        <v>0.47916666666666669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750</v>
      </c>
      <c r="F13" s="1" t="s">
        <v>50</v>
      </c>
      <c r="G13" s="1" t="s">
        <v>50</v>
      </c>
      <c r="H13" s="1" t="s">
        <v>71</v>
      </c>
      <c r="I13" s="1" t="s">
        <v>71</v>
      </c>
      <c r="J13" s="1" t="s">
        <v>71</v>
      </c>
    </row>
    <row r="14" spans="1:18" ht="25.35" customHeight="1" x14ac:dyDescent="0.25">
      <c r="A14" s="11">
        <v>9</v>
      </c>
      <c r="B14" s="12"/>
      <c r="C14" s="22">
        <f>($B$22-B14)*(1+$H$2/90)</f>
        <v>750</v>
      </c>
      <c r="D14" s="20"/>
      <c r="E14" s="8">
        <f>$D$14-D14</f>
        <v>0</v>
      </c>
      <c r="F14" s="31" t="s">
        <v>18</v>
      </c>
      <c r="G14" s="31" t="s">
        <v>18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2" t="s">
        <v>18</v>
      </c>
    </row>
    <row r="15" spans="1:18" ht="25.35" customHeight="1" thickBot="1" x14ac:dyDescent="0.3">
      <c r="A15" s="9">
        <v>8</v>
      </c>
      <c r="B15" s="10"/>
      <c r="C15" s="23">
        <f t="shared" ref="C15:C22" si="0">($B$22-B15)*(1+$H$2/90)</f>
        <v>750</v>
      </c>
      <c r="D15" s="21"/>
      <c r="E15" s="13">
        <f t="shared" ref="E15:E17" si="1">$D$14-D15</f>
        <v>0</v>
      </c>
      <c r="F15" s="29" t="s">
        <v>18</v>
      </c>
      <c r="G15" s="29" t="s">
        <v>18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30" t="s">
        <v>18</v>
      </c>
    </row>
    <row r="16" spans="1:18" ht="25.35" customHeight="1" x14ac:dyDescent="0.25">
      <c r="A16" s="11">
        <v>7</v>
      </c>
      <c r="B16" s="12"/>
      <c r="C16" s="22">
        <f t="shared" si="0"/>
        <v>750</v>
      </c>
      <c r="D16" s="20"/>
      <c r="E16" s="8">
        <f t="shared" si="1"/>
        <v>0</v>
      </c>
      <c r="F16" s="31" t="s">
        <v>18</v>
      </c>
      <c r="G16" s="31" t="s">
        <v>18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2" t="s">
        <v>18</v>
      </c>
    </row>
    <row r="17" spans="1:18" ht="25.35" customHeight="1" thickBot="1" x14ac:dyDescent="0.3">
      <c r="A17" s="9">
        <v>6</v>
      </c>
      <c r="B17" s="10"/>
      <c r="C17" s="23">
        <f t="shared" si="0"/>
        <v>750</v>
      </c>
      <c r="D17" s="21"/>
      <c r="E17" s="13">
        <f t="shared" si="1"/>
        <v>0</v>
      </c>
      <c r="F17" s="29" t="s">
        <v>18</v>
      </c>
      <c r="G17" s="29" t="s">
        <v>18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 t="s">
        <v>18</v>
      </c>
    </row>
    <row r="18" spans="1:18" ht="25.35" customHeight="1" x14ac:dyDescent="0.25">
      <c r="A18" s="11">
        <v>5</v>
      </c>
      <c r="B18" s="12">
        <v>100</v>
      </c>
      <c r="C18" s="22">
        <f t="shared" si="0"/>
        <v>650</v>
      </c>
      <c r="D18" s="20">
        <v>755</v>
      </c>
      <c r="E18" s="8">
        <f t="shared" ref="E18:E21" si="2">$D$18-D18</f>
        <v>0</v>
      </c>
      <c r="F18" s="31" t="s">
        <v>18</v>
      </c>
      <c r="G18" s="31" t="s">
        <v>18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 t="s">
        <v>47</v>
      </c>
    </row>
    <row r="19" spans="1:18" ht="25.35" customHeight="1" thickBot="1" x14ac:dyDescent="0.3">
      <c r="A19" s="9">
        <v>4</v>
      </c>
      <c r="B19" s="10">
        <v>270</v>
      </c>
      <c r="C19" s="23">
        <f t="shared" si="0"/>
        <v>480</v>
      </c>
      <c r="D19" s="21">
        <v>725</v>
      </c>
      <c r="E19" s="13">
        <f t="shared" si="2"/>
        <v>30</v>
      </c>
      <c r="F19" s="33">
        <v>16</v>
      </c>
      <c r="G19" s="33">
        <v>4</v>
      </c>
      <c r="H19" s="29">
        <v>125</v>
      </c>
      <c r="I19" s="29"/>
      <c r="J19" s="29">
        <v>250</v>
      </c>
      <c r="K19" s="29"/>
      <c r="L19" s="29"/>
      <c r="M19" s="29"/>
      <c r="N19" s="29">
        <v>1310</v>
      </c>
      <c r="O19" s="29"/>
      <c r="P19" s="29"/>
      <c r="Q19" s="29"/>
      <c r="R19" s="30">
        <f>SUM(H19:P19)/1000</f>
        <v>1.6850000000000001</v>
      </c>
    </row>
    <row r="20" spans="1:18" ht="25.35" customHeight="1" x14ac:dyDescent="0.25">
      <c r="A20" s="11">
        <v>3</v>
      </c>
      <c r="B20" s="12">
        <v>510</v>
      </c>
      <c r="C20" s="22">
        <f t="shared" si="0"/>
        <v>240</v>
      </c>
      <c r="D20" s="20">
        <v>350</v>
      </c>
      <c r="E20" s="8">
        <f t="shared" si="2"/>
        <v>405</v>
      </c>
      <c r="F20" s="31" t="s">
        <v>18</v>
      </c>
      <c r="G20" s="31" t="s">
        <v>18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 t="s">
        <v>47</v>
      </c>
    </row>
    <row r="21" spans="1:18" ht="25.35" customHeight="1" thickBot="1" x14ac:dyDescent="0.3">
      <c r="A21" s="9">
        <v>2</v>
      </c>
      <c r="B21" s="10">
        <v>670</v>
      </c>
      <c r="C21" s="23">
        <f t="shared" si="0"/>
        <v>80</v>
      </c>
      <c r="D21" s="21">
        <v>118</v>
      </c>
      <c r="E21" s="13">
        <f t="shared" si="2"/>
        <v>637</v>
      </c>
      <c r="F21" s="33">
        <v>14</v>
      </c>
      <c r="G21" s="33">
        <v>2</v>
      </c>
      <c r="H21" s="29">
        <v>125</v>
      </c>
      <c r="I21" s="29"/>
      <c r="J21" s="29">
        <v>250</v>
      </c>
      <c r="K21" s="29"/>
      <c r="L21" s="29"/>
      <c r="M21" s="29"/>
      <c r="N21" s="29">
        <v>1560</v>
      </c>
      <c r="O21" s="29">
        <v>1840</v>
      </c>
      <c r="P21" s="29">
        <v>1190</v>
      </c>
      <c r="Q21" s="29"/>
      <c r="R21" s="30">
        <f>SUM(H21:P21)/1000</f>
        <v>4.9649999999999999</v>
      </c>
    </row>
    <row r="22" spans="1:18" ht="25.35" customHeight="1" thickBot="1" x14ac:dyDescent="0.3">
      <c r="A22" s="11">
        <v>1</v>
      </c>
      <c r="B22" s="12">
        <v>750</v>
      </c>
      <c r="C22" s="22">
        <f t="shared" si="0"/>
        <v>0</v>
      </c>
      <c r="D22" s="20"/>
      <c r="E22" s="8">
        <f>$D$18-D22</f>
        <v>755</v>
      </c>
      <c r="F22" s="31" t="s">
        <v>18</v>
      </c>
      <c r="G22" s="31" t="s">
        <v>18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 t="s">
        <v>47</v>
      </c>
    </row>
    <row r="23" spans="1:18" ht="25.35" customHeight="1" thickBot="1" x14ac:dyDescent="0.25">
      <c r="A23" s="1" t="s">
        <v>17</v>
      </c>
      <c r="B23" s="3" t="s">
        <v>37</v>
      </c>
      <c r="F23" s="26" t="s">
        <v>50</v>
      </c>
      <c r="G23" s="27" t="s">
        <v>50</v>
      </c>
    </row>
    <row r="24" spans="1:18" ht="25.35" customHeight="1" x14ac:dyDescent="0.2">
      <c r="B24" s="3" t="s">
        <v>46</v>
      </c>
      <c r="F24" s="28" t="s">
        <v>60</v>
      </c>
      <c r="G24" s="28" t="s">
        <v>60</v>
      </c>
    </row>
    <row r="25" spans="1:18" ht="25.35" customHeight="1" x14ac:dyDescent="0.2">
      <c r="B25" s="3" t="s">
        <v>48</v>
      </c>
    </row>
    <row r="26" spans="1:18" ht="25.35" customHeight="1" x14ac:dyDescent="0.2">
      <c r="B26" s="3" t="s">
        <v>49</v>
      </c>
      <c r="C26" s="3"/>
      <c r="D26" s="3"/>
    </row>
    <row r="27" spans="1:18" ht="25.35" customHeight="1" x14ac:dyDescent="0.2">
      <c r="B27" s="3" t="s">
        <v>51</v>
      </c>
      <c r="C27" s="3"/>
      <c r="D27" s="3"/>
    </row>
    <row r="28" spans="1:18" ht="25.35" customHeight="1" x14ac:dyDescent="0.2">
      <c r="B28" s="3" t="s">
        <v>52</v>
      </c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7" right="0.7" top="0.7" bottom="0.7" header="0.5" footer="0.5"/>
  <pageSetup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0"/>
  <sheetViews>
    <sheetView topLeftCell="C1" zoomScale="85" zoomScaleNormal="85" workbookViewId="0">
      <selection activeCell="J17" sqref="J17"/>
    </sheetView>
  </sheetViews>
  <sheetFormatPr defaultColWidth="10.7109375" defaultRowHeight="25.35" customHeight="1" x14ac:dyDescent="0.2"/>
  <cols>
    <col min="1" max="1" width="15.7109375" style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20200130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5</v>
      </c>
      <c r="G2" s="1" t="s">
        <v>44</v>
      </c>
      <c r="H2" s="3">
        <v>0</v>
      </c>
      <c r="K2" s="1" t="s">
        <v>34</v>
      </c>
      <c r="L2" s="1">
        <v>4320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/>
      <c r="K3" s="1" t="s">
        <v>35</v>
      </c>
      <c r="L3" s="1">
        <v>25</v>
      </c>
      <c r="M3" s="19" t="s">
        <v>53</v>
      </c>
    </row>
    <row r="4" spans="1:18" ht="25.35" customHeight="1" x14ac:dyDescent="0.2">
      <c r="A4" s="1" t="s">
        <v>29</v>
      </c>
      <c r="B4" s="1">
        <v>-39.188200000000002</v>
      </c>
      <c r="G4" s="1" t="s">
        <v>10</v>
      </c>
      <c r="H4" s="3"/>
      <c r="K4" s="1" t="s">
        <v>36</v>
      </c>
      <c r="L4" s="1">
        <v>35</v>
      </c>
      <c r="M4" s="1" t="s">
        <v>40</v>
      </c>
    </row>
    <row r="5" spans="1:18" ht="25.35" customHeight="1" x14ac:dyDescent="0.2">
      <c r="A5" s="1" t="s">
        <v>30</v>
      </c>
      <c r="B5" s="1">
        <v>33.299300000000002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43860</v>
      </c>
      <c r="C6" s="2"/>
      <c r="D6" s="2"/>
    </row>
    <row r="7" spans="1:18" ht="25.35" customHeight="1" x14ac:dyDescent="0.2">
      <c r="A7" s="1" t="s">
        <v>12</v>
      </c>
      <c r="B7" s="4">
        <v>0.16666666666666666</v>
      </c>
      <c r="C7" s="4"/>
      <c r="D7" s="4"/>
    </row>
    <row r="8" spans="1:18" ht="25.35" customHeight="1" x14ac:dyDescent="0.2">
      <c r="A8" s="1" t="s">
        <v>13</v>
      </c>
      <c r="B8" s="2">
        <v>43860</v>
      </c>
      <c r="C8" s="2"/>
      <c r="D8" s="2"/>
    </row>
    <row r="9" spans="1:18" ht="25.35" customHeight="1" x14ac:dyDescent="0.2">
      <c r="A9" s="1" t="s">
        <v>14</v>
      </c>
      <c r="B9" s="4">
        <v>0.25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355</v>
      </c>
      <c r="D13" s="1">
        <v>355</v>
      </c>
      <c r="H13" s="1" t="s">
        <v>71</v>
      </c>
      <c r="I13" s="1" t="s">
        <v>71</v>
      </c>
      <c r="J13" s="1" t="s">
        <v>71</v>
      </c>
    </row>
    <row r="14" spans="1:18" ht="25.35" customHeight="1" x14ac:dyDescent="0.25">
      <c r="A14" s="11">
        <v>9</v>
      </c>
      <c r="B14" s="12">
        <v>30</v>
      </c>
      <c r="C14" s="22">
        <f>($B$22-B14)*(1+$H$2/90)</f>
        <v>325</v>
      </c>
      <c r="D14" s="20">
        <v>329</v>
      </c>
      <c r="E14" s="8">
        <f>$D$13-D14</f>
        <v>26</v>
      </c>
      <c r="F14" s="34">
        <v>8</v>
      </c>
      <c r="G14" s="34">
        <v>10</v>
      </c>
      <c r="H14" s="31">
        <v>125</v>
      </c>
      <c r="I14" s="31">
        <v>490</v>
      </c>
      <c r="J14" s="31">
        <v>250</v>
      </c>
      <c r="K14" s="31"/>
      <c r="L14" s="31">
        <v>460</v>
      </c>
      <c r="M14" s="31"/>
      <c r="N14" s="31"/>
      <c r="O14" s="31"/>
      <c r="P14" s="31"/>
      <c r="Q14" s="31"/>
      <c r="R14" s="35">
        <f>SUM(H14:P14)/1000</f>
        <v>1.325</v>
      </c>
    </row>
    <row r="15" spans="1:18" ht="25.35" customHeight="1" thickBot="1" x14ac:dyDescent="0.3">
      <c r="A15" s="9">
        <v>8</v>
      </c>
      <c r="B15" s="10">
        <v>40</v>
      </c>
      <c r="C15" s="23">
        <f t="shared" ref="C15:C22" si="0">($B$22-B15)*(1+$H$2/90)</f>
        <v>315</v>
      </c>
      <c r="D15" s="21">
        <v>319</v>
      </c>
      <c r="E15" s="13">
        <f t="shared" ref="E15:E22" si="1">$D$13-D15</f>
        <v>36</v>
      </c>
      <c r="F15" s="33">
        <v>7</v>
      </c>
      <c r="G15" s="33">
        <v>9</v>
      </c>
      <c r="H15" s="29">
        <v>125</v>
      </c>
      <c r="I15" s="29">
        <v>490</v>
      </c>
      <c r="J15" s="29">
        <v>250</v>
      </c>
      <c r="K15" s="29"/>
      <c r="L15" s="29">
        <v>1130</v>
      </c>
      <c r="M15" s="29">
        <v>510</v>
      </c>
      <c r="N15" s="29"/>
      <c r="O15" s="29"/>
      <c r="P15" s="29"/>
      <c r="Q15" s="29"/>
      <c r="R15" s="36">
        <f t="shared" ref="R15:R22" si="2">SUM(H15:P15)/1000</f>
        <v>2.5049999999999999</v>
      </c>
    </row>
    <row r="16" spans="1:18" ht="25.35" customHeight="1" x14ac:dyDescent="0.25">
      <c r="A16" s="11">
        <v>7</v>
      </c>
      <c r="B16" s="12">
        <v>50</v>
      </c>
      <c r="C16" s="22">
        <f t="shared" si="0"/>
        <v>305</v>
      </c>
      <c r="D16" s="20">
        <v>310</v>
      </c>
      <c r="E16" s="8">
        <f t="shared" si="1"/>
        <v>45</v>
      </c>
      <c r="F16" s="34">
        <v>6</v>
      </c>
      <c r="G16" s="34">
        <v>8</v>
      </c>
      <c r="H16" s="31">
        <v>125</v>
      </c>
      <c r="I16" s="31">
        <v>490</v>
      </c>
      <c r="J16" s="31">
        <v>250</v>
      </c>
      <c r="K16" s="31"/>
      <c r="L16" s="31">
        <v>1140</v>
      </c>
      <c r="M16" s="31">
        <v>1180</v>
      </c>
      <c r="N16" s="31">
        <v>1180</v>
      </c>
      <c r="O16" s="31">
        <v>360</v>
      </c>
      <c r="P16" s="31"/>
      <c r="Q16" s="31"/>
      <c r="R16" s="35">
        <f t="shared" si="2"/>
        <v>4.7249999999999996</v>
      </c>
    </row>
    <row r="17" spans="1:18" ht="25.35" customHeight="1" thickBot="1" x14ac:dyDescent="0.3">
      <c r="A17" s="9">
        <v>6</v>
      </c>
      <c r="B17" s="10">
        <v>70</v>
      </c>
      <c r="C17" s="23">
        <f t="shared" si="0"/>
        <v>285</v>
      </c>
      <c r="D17" s="21">
        <v>290</v>
      </c>
      <c r="E17" s="13">
        <f t="shared" si="1"/>
        <v>65</v>
      </c>
      <c r="F17" s="29" t="s">
        <v>18</v>
      </c>
      <c r="G17" s="29" t="s">
        <v>18</v>
      </c>
      <c r="H17" s="29" t="s">
        <v>18</v>
      </c>
      <c r="I17" s="29" t="s">
        <v>18</v>
      </c>
      <c r="J17" s="29" t="s">
        <v>18</v>
      </c>
      <c r="K17" s="29"/>
      <c r="L17" s="29"/>
      <c r="M17" s="29"/>
      <c r="N17" s="29"/>
      <c r="O17" s="29"/>
      <c r="P17" s="29"/>
      <c r="Q17" s="29"/>
      <c r="R17" s="36"/>
    </row>
    <row r="18" spans="1:18" ht="25.35" customHeight="1" x14ac:dyDescent="0.25">
      <c r="A18" s="11">
        <v>5</v>
      </c>
      <c r="B18" s="12">
        <v>115</v>
      </c>
      <c r="C18" s="22">
        <f t="shared" si="0"/>
        <v>240</v>
      </c>
      <c r="D18" s="20">
        <v>244</v>
      </c>
      <c r="E18" s="8">
        <f t="shared" si="1"/>
        <v>111</v>
      </c>
      <c r="F18" s="34">
        <v>5</v>
      </c>
      <c r="G18" s="34">
        <v>7</v>
      </c>
      <c r="H18" s="31">
        <v>125</v>
      </c>
      <c r="I18" s="31">
        <v>490</v>
      </c>
      <c r="J18" s="31">
        <v>250</v>
      </c>
      <c r="K18" s="31"/>
      <c r="L18" s="31">
        <v>1190</v>
      </c>
      <c r="M18" s="31">
        <v>1400</v>
      </c>
      <c r="N18" s="31">
        <v>1420</v>
      </c>
      <c r="O18" s="31">
        <v>420</v>
      </c>
      <c r="P18" s="31"/>
      <c r="Q18" s="31"/>
      <c r="R18" s="35">
        <f t="shared" si="2"/>
        <v>5.2949999999999999</v>
      </c>
    </row>
    <row r="19" spans="1:18" ht="25.35" customHeight="1" thickBot="1" x14ac:dyDescent="0.3">
      <c r="A19" s="9">
        <v>4</v>
      </c>
      <c r="B19" s="10">
        <v>190</v>
      </c>
      <c r="C19" s="23">
        <f t="shared" si="0"/>
        <v>165</v>
      </c>
      <c r="D19" s="21">
        <v>173</v>
      </c>
      <c r="E19" s="13">
        <f t="shared" si="1"/>
        <v>182</v>
      </c>
      <c r="F19" s="33">
        <v>4</v>
      </c>
      <c r="G19" s="33">
        <v>6</v>
      </c>
      <c r="H19" s="29">
        <v>125</v>
      </c>
      <c r="I19" s="29">
        <v>490</v>
      </c>
      <c r="J19" s="29">
        <v>250</v>
      </c>
      <c r="K19" s="29"/>
      <c r="L19" s="29">
        <v>1450</v>
      </c>
      <c r="M19" s="29">
        <v>1600</v>
      </c>
      <c r="N19" s="29">
        <v>380</v>
      </c>
      <c r="O19" s="33">
        <v>450</v>
      </c>
      <c r="P19" s="29"/>
      <c r="Q19" s="29"/>
      <c r="R19" s="36">
        <f t="shared" si="2"/>
        <v>4.7450000000000001</v>
      </c>
    </row>
    <row r="20" spans="1:18" ht="25.35" customHeight="1" x14ac:dyDescent="0.25">
      <c r="A20" s="11">
        <v>3</v>
      </c>
      <c r="B20" s="12">
        <v>275</v>
      </c>
      <c r="C20" s="22">
        <f t="shared" si="0"/>
        <v>80</v>
      </c>
      <c r="D20" s="20">
        <v>83</v>
      </c>
      <c r="E20" s="8">
        <f t="shared" si="1"/>
        <v>272</v>
      </c>
      <c r="F20" s="34">
        <v>3</v>
      </c>
      <c r="G20" s="34">
        <v>5</v>
      </c>
      <c r="H20" s="31">
        <v>125</v>
      </c>
      <c r="I20" s="31">
        <v>490</v>
      </c>
      <c r="J20" s="31">
        <v>250</v>
      </c>
      <c r="K20" s="31"/>
      <c r="L20" s="31">
        <v>1500</v>
      </c>
      <c r="M20" s="31">
        <v>1620</v>
      </c>
      <c r="N20" s="31">
        <v>1060</v>
      </c>
      <c r="O20" s="31"/>
      <c r="P20" s="31"/>
      <c r="Q20" s="31"/>
      <c r="R20" s="35">
        <f t="shared" si="2"/>
        <v>5.0449999999999999</v>
      </c>
    </row>
    <row r="21" spans="1:18" ht="25.35" customHeight="1" thickBot="1" x14ac:dyDescent="0.3">
      <c r="A21" s="9">
        <v>1</v>
      </c>
      <c r="B21" s="10">
        <v>350</v>
      </c>
      <c r="C21" s="23">
        <f t="shared" si="0"/>
        <v>5</v>
      </c>
      <c r="D21" s="21">
        <v>0</v>
      </c>
      <c r="E21" s="13">
        <f t="shared" si="1"/>
        <v>355</v>
      </c>
      <c r="F21" s="33">
        <v>1</v>
      </c>
      <c r="G21" s="33">
        <v>1</v>
      </c>
      <c r="H21" s="29"/>
      <c r="I21" s="29">
        <v>490</v>
      </c>
      <c r="J21" s="29"/>
      <c r="K21" s="29"/>
      <c r="L21" s="29">
        <v>600</v>
      </c>
      <c r="M21" s="29"/>
      <c r="N21" s="29"/>
      <c r="O21" s="29"/>
      <c r="P21" s="29"/>
      <c r="Q21" s="29"/>
      <c r="R21" s="36">
        <f t="shared" si="2"/>
        <v>1.0900000000000001</v>
      </c>
    </row>
    <row r="22" spans="1:18" ht="25.35" customHeight="1" thickBot="1" x14ac:dyDescent="0.3">
      <c r="A22" s="11">
        <v>2</v>
      </c>
      <c r="B22" s="12">
        <v>355</v>
      </c>
      <c r="C22" s="22">
        <f t="shared" si="0"/>
        <v>0</v>
      </c>
      <c r="D22" s="20"/>
      <c r="E22" s="8">
        <f t="shared" si="1"/>
        <v>355</v>
      </c>
      <c r="F22" s="34">
        <v>2</v>
      </c>
      <c r="G22" s="34">
        <v>3</v>
      </c>
      <c r="H22" s="31">
        <v>125</v>
      </c>
      <c r="I22" s="31">
        <v>490</v>
      </c>
      <c r="J22" s="31">
        <v>250</v>
      </c>
      <c r="K22" s="31"/>
      <c r="L22" s="31">
        <v>1400</v>
      </c>
      <c r="M22" s="31">
        <v>1400</v>
      </c>
      <c r="N22" s="31">
        <v>1110</v>
      </c>
      <c r="O22" s="34">
        <v>390</v>
      </c>
      <c r="P22" s="31"/>
      <c r="Q22" s="31"/>
      <c r="R22" s="35">
        <f t="shared" si="2"/>
        <v>5.165</v>
      </c>
    </row>
    <row r="23" spans="1:18" ht="25.35" customHeight="1" thickBot="1" x14ac:dyDescent="0.25">
      <c r="A23" s="1" t="s">
        <v>17</v>
      </c>
      <c r="B23" s="3" t="s">
        <v>37</v>
      </c>
      <c r="F23" s="26" t="s">
        <v>50</v>
      </c>
      <c r="G23" s="27" t="s">
        <v>50</v>
      </c>
    </row>
    <row r="24" spans="1:18" ht="25.35" customHeight="1" x14ac:dyDescent="0.2">
      <c r="B24" s="3" t="s">
        <v>54</v>
      </c>
      <c r="F24" s="28" t="s">
        <v>60</v>
      </c>
      <c r="G24" s="28" t="s">
        <v>60</v>
      </c>
    </row>
    <row r="25" spans="1:18" ht="25.35" customHeight="1" x14ac:dyDescent="0.2">
      <c r="B25" s="3" t="s">
        <v>55</v>
      </c>
    </row>
    <row r="26" spans="1:18" ht="25.35" customHeight="1" x14ac:dyDescent="0.2">
      <c r="B26" s="3" t="s">
        <v>64</v>
      </c>
      <c r="C26" s="3"/>
      <c r="D26" s="3"/>
    </row>
    <row r="27" spans="1:18" ht="25.35" customHeight="1" x14ac:dyDescent="0.2">
      <c r="B27" s="3" t="s">
        <v>65</v>
      </c>
      <c r="C27" s="3"/>
      <c r="D27" s="3"/>
    </row>
    <row r="28" spans="1:18" ht="25.35" customHeight="1" x14ac:dyDescent="0.2">
      <c r="B28" s="3" t="s">
        <v>66</v>
      </c>
      <c r="C28" s="3"/>
      <c r="D28" s="3"/>
    </row>
    <row r="29" spans="1:18" ht="25.35" customHeight="1" x14ac:dyDescent="0.2">
      <c r="B29" s="3" t="s">
        <v>67</v>
      </c>
      <c r="C29" s="3"/>
      <c r="D29" s="3"/>
    </row>
    <row r="30" spans="1:18" ht="25.35" customHeight="1" x14ac:dyDescent="0.2">
      <c r="C30" s="3"/>
      <c r="D30" s="3"/>
    </row>
  </sheetData>
  <pageMargins left="0.7" right="0.7" top="0.7" bottom="0.7" header="0.5" footer="0.5"/>
  <pageSetup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2"/>
  <sheetViews>
    <sheetView topLeftCell="E1" zoomScale="85" zoomScaleNormal="85" workbookViewId="0">
      <selection activeCell="B29" sqref="B29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20200131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6</v>
      </c>
      <c r="G2" s="1" t="s">
        <v>44</v>
      </c>
      <c r="H2" s="3">
        <v>0</v>
      </c>
      <c r="K2" s="1" t="s">
        <v>34</v>
      </c>
      <c r="L2" s="1">
        <v>5330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 t="s">
        <v>61</v>
      </c>
      <c r="K3" s="1" t="s">
        <v>35</v>
      </c>
      <c r="L3" s="1">
        <v>50</v>
      </c>
      <c r="M3" s="19" t="s">
        <v>57</v>
      </c>
    </row>
    <row r="4" spans="1:18" ht="25.35" customHeight="1" x14ac:dyDescent="0.2">
      <c r="A4" s="1" t="s">
        <v>29</v>
      </c>
      <c r="B4" s="1">
        <v>-39.579799999999999</v>
      </c>
      <c r="G4" s="1" t="s">
        <v>10</v>
      </c>
      <c r="H4" s="3"/>
      <c r="K4" s="1" t="s">
        <v>36</v>
      </c>
      <c r="L4" s="1">
        <v>37</v>
      </c>
      <c r="M4" s="1" t="s">
        <v>58</v>
      </c>
    </row>
    <row r="5" spans="1:18" ht="25.35" customHeight="1" x14ac:dyDescent="0.2">
      <c r="A5" s="1" t="s">
        <v>30</v>
      </c>
      <c r="B5" s="1">
        <v>34.985900000000001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43861</v>
      </c>
      <c r="C6" s="2"/>
      <c r="D6" s="2"/>
    </row>
    <row r="7" spans="1:18" ht="25.35" customHeight="1" x14ac:dyDescent="0.2">
      <c r="A7" s="1" t="s">
        <v>12</v>
      </c>
      <c r="B7" s="4">
        <v>0.39583333333333331</v>
      </c>
      <c r="C7" s="4"/>
      <c r="D7" s="4"/>
    </row>
    <row r="8" spans="1:18" ht="25.35" customHeight="1" x14ac:dyDescent="0.2">
      <c r="A8" s="1" t="s">
        <v>13</v>
      </c>
      <c r="B8" s="2">
        <v>43861</v>
      </c>
      <c r="C8" s="2"/>
      <c r="D8" s="2"/>
    </row>
    <row r="9" spans="1:18" ht="25.35" customHeight="1" x14ac:dyDescent="0.2">
      <c r="A9" s="1" t="s">
        <v>14</v>
      </c>
      <c r="B9" s="4">
        <v>0.46875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300</v>
      </c>
      <c r="D13" s="1">
        <v>300</v>
      </c>
      <c r="H13" s="1" t="s">
        <v>71</v>
      </c>
      <c r="I13" s="1" t="s">
        <v>71</v>
      </c>
      <c r="J13" s="1" t="s">
        <v>71</v>
      </c>
    </row>
    <row r="14" spans="1:18" ht="25.35" customHeight="1" x14ac:dyDescent="0.25">
      <c r="A14" s="11">
        <v>9</v>
      </c>
      <c r="B14" s="12">
        <v>36</v>
      </c>
      <c r="C14" s="22">
        <f>($B$22-B14)*(1+$H$2/90)</f>
        <v>264</v>
      </c>
      <c r="D14" s="20">
        <v>264</v>
      </c>
      <c r="E14" s="8">
        <f>$D$13-D14</f>
        <v>36</v>
      </c>
      <c r="F14" s="34">
        <v>20</v>
      </c>
      <c r="G14" s="34">
        <v>9</v>
      </c>
      <c r="H14" s="31">
        <v>125</v>
      </c>
      <c r="I14" s="31"/>
      <c r="J14" s="31">
        <v>400</v>
      </c>
      <c r="K14" s="31">
        <v>1020</v>
      </c>
      <c r="L14" s="31">
        <v>350</v>
      </c>
      <c r="M14" s="31"/>
      <c r="N14" s="31"/>
      <c r="O14" s="31"/>
      <c r="P14" s="31"/>
      <c r="Q14" s="31">
        <v>1</v>
      </c>
      <c r="R14" s="35">
        <f>SUM(H14:P14)/1000</f>
        <v>1.895</v>
      </c>
    </row>
    <row r="15" spans="1:18" ht="25.35" customHeight="1" thickBot="1" x14ac:dyDescent="0.3">
      <c r="A15" s="9">
        <v>8</v>
      </c>
      <c r="B15" s="10">
        <v>50</v>
      </c>
      <c r="C15" s="23">
        <f t="shared" ref="C15:C22" si="0">($B$22-B15)*(1+$H$2/90)</f>
        <v>250</v>
      </c>
      <c r="D15" s="21">
        <v>250</v>
      </c>
      <c r="E15" s="13">
        <f t="shared" ref="E15:E22" si="1">$D$13-D15</f>
        <v>50</v>
      </c>
      <c r="F15" s="33">
        <v>19</v>
      </c>
      <c r="G15" s="33">
        <v>8</v>
      </c>
      <c r="H15" s="29">
        <v>125</v>
      </c>
      <c r="I15" s="29"/>
      <c r="J15" s="29">
        <v>1000</v>
      </c>
      <c r="K15" s="29">
        <v>1120</v>
      </c>
      <c r="L15" s="29">
        <v>850</v>
      </c>
      <c r="M15" s="29"/>
      <c r="N15" s="29"/>
      <c r="O15" s="29"/>
      <c r="P15" s="29"/>
      <c r="Q15" s="29">
        <v>9</v>
      </c>
      <c r="R15" s="36">
        <f>SUM(H15:P15)/1000</f>
        <v>3.0950000000000002</v>
      </c>
    </row>
    <row r="16" spans="1:18" ht="25.35" customHeight="1" x14ac:dyDescent="0.25">
      <c r="A16" s="11">
        <v>7</v>
      </c>
      <c r="B16" s="12">
        <v>60</v>
      </c>
      <c r="C16" s="22">
        <f t="shared" si="0"/>
        <v>240</v>
      </c>
      <c r="D16" s="20">
        <v>240</v>
      </c>
      <c r="E16" s="8">
        <f t="shared" si="1"/>
        <v>60</v>
      </c>
      <c r="F16" s="34">
        <v>18</v>
      </c>
      <c r="G16" s="34">
        <v>7</v>
      </c>
      <c r="H16" s="31">
        <v>125</v>
      </c>
      <c r="I16" s="31"/>
      <c r="J16" s="31">
        <v>1000</v>
      </c>
      <c r="K16" s="31">
        <v>1320</v>
      </c>
      <c r="L16" s="31">
        <v>1020</v>
      </c>
      <c r="M16" s="31">
        <v>1000</v>
      </c>
      <c r="N16" s="31"/>
      <c r="O16" s="31"/>
      <c r="P16" s="31"/>
      <c r="Q16" s="31">
        <v>4</v>
      </c>
      <c r="R16" s="35">
        <f t="shared" ref="R16:R20" si="2">SUM(H16:P16)/1000</f>
        <v>4.4649999999999999</v>
      </c>
    </row>
    <row r="17" spans="1:18" ht="25.35" customHeight="1" thickBot="1" x14ac:dyDescent="0.3">
      <c r="A17" s="9">
        <v>6</v>
      </c>
      <c r="B17" s="10">
        <v>80</v>
      </c>
      <c r="C17" s="23">
        <f t="shared" si="0"/>
        <v>220</v>
      </c>
      <c r="D17" s="21">
        <v>220</v>
      </c>
      <c r="E17" s="13">
        <f t="shared" si="1"/>
        <v>80</v>
      </c>
      <c r="F17" s="33">
        <v>17</v>
      </c>
      <c r="G17" s="33">
        <v>6</v>
      </c>
      <c r="H17" s="29">
        <v>125</v>
      </c>
      <c r="I17" s="29"/>
      <c r="J17" s="29">
        <v>1000</v>
      </c>
      <c r="K17" s="29">
        <v>1200</v>
      </c>
      <c r="L17" s="29">
        <v>1440</v>
      </c>
      <c r="M17" s="29">
        <v>1220</v>
      </c>
      <c r="N17" s="29">
        <v>180</v>
      </c>
      <c r="O17" s="29"/>
      <c r="P17" s="29"/>
      <c r="Q17" s="29">
        <v>2</v>
      </c>
      <c r="R17" s="36">
        <f t="shared" si="2"/>
        <v>5.165</v>
      </c>
    </row>
    <row r="18" spans="1:18" ht="25.35" customHeight="1" x14ac:dyDescent="0.25">
      <c r="A18" s="11">
        <v>5</v>
      </c>
      <c r="B18" s="12">
        <v>100</v>
      </c>
      <c r="C18" s="22">
        <f t="shared" si="0"/>
        <v>200</v>
      </c>
      <c r="D18" s="20">
        <v>200</v>
      </c>
      <c r="E18" s="8">
        <f t="shared" si="1"/>
        <v>100</v>
      </c>
      <c r="F18" s="34">
        <v>16</v>
      </c>
      <c r="G18" s="34">
        <v>5</v>
      </c>
      <c r="H18" s="31">
        <v>125</v>
      </c>
      <c r="I18" s="31"/>
      <c r="J18" s="31">
        <v>1000</v>
      </c>
      <c r="K18" s="31">
        <v>1300</v>
      </c>
      <c r="L18" s="31">
        <v>1250</v>
      </c>
      <c r="M18" s="31">
        <v>960</v>
      </c>
      <c r="N18" s="31">
        <v>540</v>
      </c>
      <c r="O18" s="31"/>
      <c r="P18" s="31"/>
      <c r="Q18" s="31">
        <v>3</v>
      </c>
      <c r="R18" s="35">
        <f t="shared" si="2"/>
        <v>5.1749999999999998</v>
      </c>
    </row>
    <row r="19" spans="1:18" ht="25.35" customHeight="1" thickBot="1" x14ac:dyDescent="0.3">
      <c r="A19" s="9">
        <v>4</v>
      </c>
      <c r="B19" s="10">
        <v>150</v>
      </c>
      <c r="C19" s="23">
        <f t="shared" si="0"/>
        <v>150</v>
      </c>
      <c r="D19" s="21">
        <v>150</v>
      </c>
      <c r="E19" s="13">
        <f t="shared" si="1"/>
        <v>150</v>
      </c>
      <c r="F19" s="33">
        <v>15</v>
      </c>
      <c r="G19" s="33">
        <v>4</v>
      </c>
      <c r="H19" s="29">
        <v>125</v>
      </c>
      <c r="I19" s="29"/>
      <c r="J19" s="29">
        <v>1000</v>
      </c>
      <c r="K19" s="29">
        <v>1200</v>
      </c>
      <c r="L19" s="29">
        <v>1200</v>
      </c>
      <c r="M19" s="29">
        <v>1300</v>
      </c>
      <c r="N19" s="29">
        <v>240</v>
      </c>
      <c r="O19" s="29"/>
      <c r="P19" s="29"/>
      <c r="Q19" s="29">
        <v>12</v>
      </c>
      <c r="R19" s="36">
        <f t="shared" si="2"/>
        <v>5.0650000000000004</v>
      </c>
    </row>
    <row r="20" spans="1:18" ht="25.35" customHeight="1" x14ac:dyDescent="0.25">
      <c r="A20" s="11">
        <v>3</v>
      </c>
      <c r="B20" s="12">
        <v>200</v>
      </c>
      <c r="C20" s="22">
        <f t="shared" si="0"/>
        <v>100</v>
      </c>
      <c r="D20" s="20">
        <v>100</v>
      </c>
      <c r="E20" s="8">
        <f t="shared" si="1"/>
        <v>200</v>
      </c>
      <c r="F20" s="34">
        <v>14</v>
      </c>
      <c r="G20" s="34">
        <v>3</v>
      </c>
      <c r="H20" s="31">
        <v>125</v>
      </c>
      <c r="I20" s="31"/>
      <c r="J20" s="31">
        <v>1000</v>
      </c>
      <c r="K20" s="31">
        <v>1200</v>
      </c>
      <c r="L20" s="31">
        <v>1200</v>
      </c>
      <c r="M20" s="31">
        <v>1250</v>
      </c>
      <c r="N20" s="31">
        <v>260</v>
      </c>
      <c r="O20" s="31"/>
      <c r="P20" s="31"/>
      <c r="Q20" s="31">
        <v>10</v>
      </c>
      <c r="R20" s="35">
        <f t="shared" si="2"/>
        <v>5.0350000000000001</v>
      </c>
    </row>
    <row r="21" spans="1:18" ht="25.35" customHeight="1" thickBot="1" x14ac:dyDescent="0.3">
      <c r="A21" s="9">
        <v>2</v>
      </c>
      <c r="B21" s="10">
        <v>250</v>
      </c>
      <c r="C21" s="23">
        <f t="shared" si="0"/>
        <v>50</v>
      </c>
      <c r="D21" s="21">
        <v>50</v>
      </c>
      <c r="E21" s="13">
        <f t="shared" si="1"/>
        <v>250</v>
      </c>
      <c r="F21" s="29" t="s">
        <v>18</v>
      </c>
      <c r="G21" s="29" t="s">
        <v>18</v>
      </c>
      <c r="H21" s="29" t="s">
        <v>18</v>
      </c>
      <c r="I21" s="29" t="s">
        <v>18</v>
      </c>
      <c r="J21" s="29" t="s">
        <v>18</v>
      </c>
      <c r="K21" s="29" t="s">
        <v>18</v>
      </c>
      <c r="L21" s="29" t="s">
        <v>18</v>
      </c>
      <c r="M21" s="29" t="s">
        <v>18</v>
      </c>
      <c r="N21" s="29" t="s">
        <v>18</v>
      </c>
      <c r="O21" s="29" t="s">
        <v>18</v>
      </c>
      <c r="P21" s="29" t="s">
        <v>18</v>
      </c>
      <c r="Q21" s="29" t="s">
        <v>18</v>
      </c>
      <c r="R21" s="30" t="s">
        <v>18</v>
      </c>
    </row>
    <row r="22" spans="1:18" ht="25.35" customHeight="1" thickBot="1" x14ac:dyDescent="0.3">
      <c r="A22" s="11">
        <v>1</v>
      </c>
      <c r="B22" s="12">
        <v>300</v>
      </c>
      <c r="C22" s="22">
        <f t="shared" si="0"/>
        <v>0</v>
      </c>
      <c r="D22" s="20">
        <v>0</v>
      </c>
      <c r="E22" s="8">
        <f t="shared" si="1"/>
        <v>300</v>
      </c>
      <c r="F22" s="37">
        <v>13</v>
      </c>
      <c r="G22" s="37">
        <v>1</v>
      </c>
      <c r="H22" s="31">
        <v>125</v>
      </c>
      <c r="I22" s="31"/>
      <c r="J22" s="31">
        <v>1000</v>
      </c>
      <c r="K22" s="31">
        <v>1000</v>
      </c>
      <c r="L22" s="31">
        <v>1000</v>
      </c>
      <c r="M22" s="31">
        <v>1500</v>
      </c>
      <c r="N22" s="31">
        <v>600</v>
      </c>
      <c r="O22" s="31"/>
      <c r="P22" s="31"/>
      <c r="Q22" s="31">
        <v>7</v>
      </c>
      <c r="R22" s="35">
        <f>SUM(H22:P22)/1000</f>
        <v>5.2249999999999996</v>
      </c>
    </row>
    <row r="23" spans="1:18" ht="25.35" customHeight="1" thickBot="1" x14ac:dyDescent="0.25">
      <c r="A23" s="1" t="s">
        <v>17</v>
      </c>
      <c r="B23" s="3" t="s">
        <v>37</v>
      </c>
      <c r="F23" s="26" t="s">
        <v>50</v>
      </c>
      <c r="G23" s="27" t="s">
        <v>50</v>
      </c>
    </row>
    <row r="24" spans="1:18" ht="25.35" customHeight="1" x14ac:dyDescent="0.2">
      <c r="B24" s="3" t="s">
        <v>62</v>
      </c>
      <c r="F24" s="28" t="s">
        <v>60</v>
      </c>
      <c r="G24" s="28" t="s">
        <v>60</v>
      </c>
    </row>
    <row r="25" spans="1:18" ht="25.35" customHeight="1" x14ac:dyDescent="0.2">
      <c r="B25" s="3" t="s">
        <v>68</v>
      </c>
      <c r="G25" s="1">
        <v>25</v>
      </c>
      <c r="H25" s="1">
        <v>600</v>
      </c>
      <c r="I25" s="1" t="s">
        <v>69</v>
      </c>
      <c r="J25" s="1">
        <v>0.625</v>
      </c>
      <c r="K25" s="1" t="s">
        <v>70</v>
      </c>
    </row>
    <row r="26" spans="1:18" ht="25.35" customHeight="1" x14ac:dyDescent="0.2">
      <c r="B26" s="3"/>
      <c r="C26" s="3"/>
      <c r="D26" s="3"/>
      <c r="G26" s="28" t="s">
        <v>72</v>
      </c>
      <c r="H26" s="28" t="s">
        <v>28</v>
      </c>
    </row>
    <row r="27" spans="1:18" ht="25.35" customHeight="1" x14ac:dyDescent="0.2">
      <c r="B27" s="3"/>
      <c r="C27" s="3"/>
      <c r="D27" s="3"/>
    </row>
    <row r="28" spans="1:18" ht="25.35" customHeight="1" x14ac:dyDescent="0.2">
      <c r="B28" s="3" t="s">
        <v>80</v>
      </c>
      <c r="C28" s="3"/>
      <c r="D28" s="3"/>
    </row>
    <row r="29" spans="1:18" ht="25.35" customHeight="1" x14ac:dyDescent="0.2">
      <c r="B29" s="3"/>
      <c r="C29" s="3"/>
      <c r="D29" s="3"/>
    </row>
    <row r="30" spans="1:18" ht="25.35" customHeight="1" x14ac:dyDescent="0.2">
      <c r="B30" s="3"/>
      <c r="C30" s="3"/>
      <c r="D30" s="3"/>
    </row>
    <row r="31" spans="1:18" ht="25.35" customHeight="1" x14ac:dyDescent="0.2">
      <c r="B31" s="3"/>
    </row>
    <row r="32" spans="1:18" ht="25.35" customHeight="1" x14ac:dyDescent="0.2">
      <c r="B32" s="3"/>
    </row>
  </sheetData>
  <pageMargins left="0.7" right="0.7" top="0.7" bottom="0.7" header="0.5" footer="0.5"/>
  <pageSetup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0"/>
  <sheetViews>
    <sheetView zoomScale="80" zoomScaleNormal="80" workbookViewId="0">
      <selection activeCell="R14" sqref="R14:R22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20200201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7</v>
      </c>
      <c r="G2" s="1" t="s">
        <v>44</v>
      </c>
      <c r="H2" s="3">
        <v>0</v>
      </c>
      <c r="K2" s="1" t="s">
        <v>34</v>
      </c>
      <c r="L2" s="1">
        <v>5058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 t="s">
        <v>56</v>
      </c>
      <c r="K3" s="1" t="s">
        <v>35</v>
      </c>
      <c r="L3" s="1">
        <v>60</v>
      </c>
      <c r="M3" s="19" t="s">
        <v>57</v>
      </c>
    </row>
    <row r="4" spans="1:18" ht="25.35" customHeight="1" x14ac:dyDescent="0.2">
      <c r="A4" s="1" t="s">
        <v>29</v>
      </c>
      <c r="B4" s="1">
        <v>-39.475099999999998</v>
      </c>
      <c r="G4" s="1" t="s">
        <v>10</v>
      </c>
      <c r="H4" s="3"/>
      <c r="K4" s="1" t="s">
        <v>36</v>
      </c>
      <c r="L4" s="1">
        <v>60</v>
      </c>
      <c r="M4" s="1" t="s">
        <v>58</v>
      </c>
    </row>
    <row r="5" spans="1:18" ht="25.35" customHeight="1" x14ac:dyDescent="0.2">
      <c r="A5" s="1" t="s">
        <v>30</v>
      </c>
      <c r="B5" s="1">
        <v>34.1997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43862</v>
      </c>
      <c r="C6" s="2"/>
      <c r="D6" s="2"/>
    </row>
    <row r="7" spans="1:18" ht="25.35" customHeight="1" x14ac:dyDescent="0.2">
      <c r="A7" s="1" t="s">
        <v>12</v>
      </c>
      <c r="B7" s="4">
        <v>8.3333333333333329E-2</v>
      </c>
      <c r="C7" s="4"/>
      <c r="D7" s="4"/>
    </row>
    <row r="8" spans="1:18" ht="25.35" customHeight="1" x14ac:dyDescent="0.2">
      <c r="A8" s="1" t="s">
        <v>13</v>
      </c>
      <c r="B8" s="2">
        <v>43862</v>
      </c>
      <c r="C8" s="2"/>
      <c r="D8" s="2"/>
    </row>
    <row r="9" spans="1:18" ht="25.35" customHeight="1" x14ac:dyDescent="0.2">
      <c r="A9" s="1" t="s">
        <v>14</v>
      </c>
      <c r="B9" s="4">
        <v>0.14583333333333334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450</v>
      </c>
      <c r="D13" s="1">
        <v>445</v>
      </c>
      <c r="H13" s="1" t="s">
        <v>71</v>
      </c>
      <c r="I13" s="1" t="s">
        <v>71</v>
      </c>
      <c r="J13" s="1" t="s">
        <v>71</v>
      </c>
    </row>
    <row r="14" spans="1:18" ht="25.35" customHeight="1" x14ac:dyDescent="0.25">
      <c r="A14" s="11">
        <v>9</v>
      </c>
      <c r="B14" s="12">
        <v>30</v>
      </c>
      <c r="C14" s="22">
        <f>($B$22-B14)*(1+$H$2/90)</f>
        <v>420</v>
      </c>
      <c r="D14" s="20">
        <v>426</v>
      </c>
      <c r="E14" s="8">
        <f>$D$13-D14</f>
        <v>19</v>
      </c>
      <c r="F14" s="34">
        <v>21</v>
      </c>
      <c r="G14" s="34">
        <v>9</v>
      </c>
      <c r="H14" s="31">
        <v>125</v>
      </c>
      <c r="I14" s="31"/>
      <c r="J14" s="31">
        <v>250</v>
      </c>
      <c r="K14" s="31">
        <v>150</v>
      </c>
      <c r="L14" s="31">
        <v>75</v>
      </c>
      <c r="M14" s="31">
        <v>1120</v>
      </c>
      <c r="N14" s="31">
        <v>640</v>
      </c>
      <c r="O14" s="31"/>
      <c r="P14" s="31"/>
      <c r="Q14" s="31">
        <v>9</v>
      </c>
      <c r="R14" s="32">
        <f t="shared" ref="R14:R20" si="0">SUM(H14:P14)/1000</f>
        <v>2.36</v>
      </c>
    </row>
    <row r="15" spans="1:18" ht="25.35" customHeight="1" thickBot="1" x14ac:dyDescent="0.3">
      <c r="A15" s="9">
        <v>8</v>
      </c>
      <c r="B15" s="10">
        <v>42</v>
      </c>
      <c r="C15" s="23">
        <f t="shared" ref="C15:C22" si="1">($B$22-B15)*(1+$H$2/90)</f>
        <v>408</v>
      </c>
      <c r="D15" s="21">
        <v>413</v>
      </c>
      <c r="E15" s="13">
        <f t="shared" ref="E15:E22" si="2">$D$13-D15</f>
        <v>32</v>
      </c>
      <c r="F15" s="33">
        <v>20</v>
      </c>
      <c r="G15" s="33">
        <v>8</v>
      </c>
      <c r="H15" s="29">
        <v>125</v>
      </c>
      <c r="I15" s="29"/>
      <c r="J15" s="29">
        <v>250</v>
      </c>
      <c r="K15" s="29">
        <v>220</v>
      </c>
      <c r="L15" s="29">
        <v>1300</v>
      </c>
      <c r="M15" s="29"/>
      <c r="N15" s="29"/>
      <c r="O15" s="29"/>
      <c r="P15" s="29"/>
      <c r="Q15" s="29">
        <v>8</v>
      </c>
      <c r="R15" s="36">
        <f t="shared" si="0"/>
        <v>1.895</v>
      </c>
    </row>
    <row r="16" spans="1:18" ht="25.35" customHeight="1" x14ac:dyDescent="0.25">
      <c r="A16" s="11">
        <v>7</v>
      </c>
      <c r="B16" s="12">
        <v>58</v>
      </c>
      <c r="C16" s="22">
        <f t="shared" si="1"/>
        <v>392</v>
      </c>
      <c r="D16" s="20">
        <v>398</v>
      </c>
      <c r="E16" s="8">
        <f t="shared" si="2"/>
        <v>47</v>
      </c>
      <c r="F16" s="34">
        <v>19</v>
      </c>
      <c r="G16" s="34">
        <v>7</v>
      </c>
      <c r="H16" s="31">
        <v>125</v>
      </c>
      <c r="I16" s="31"/>
      <c r="J16" s="31">
        <v>250</v>
      </c>
      <c r="K16" s="31">
        <v>2020</v>
      </c>
      <c r="L16" s="31">
        <v>1480</v>
      </c>
      <c r="M16" s="31"/>
      <c r="N16" s="31"/>
      <c r="O16" s="31"/>
      <c r="P16" s="31"/>
      <c r="Q16" s="31">
        <v>7</v>
      </c>
      <c r="R16" s="35">
        <f t="shared" si="0"/>
        <v>3.875</v>
      </c>
    </row>
    <row r="17" spans="1:18" ht="25.35" customHeight="1" thickBot="1" x14ac:dyDescent="0.3">
      <c r="A17" s="9">
        <v>6</v>
      </c>
      <c r="B17" s="10">
        <v>74</v>
      </c>
      <c r="C17" s="23">
        <f t="shared" si="1"/>
        <v>376</v>
      </c>
      <c r="D17" s="21">
        <v>382</v>
      </c>
      <c r="E17" s="13">
        <f t="shared" si="2"/>
        <v>63</v>
      </c>
      <c r="F17" s="33">
        <v>18</v>
      </c>
      <c r="G17" s="33">
        <v>6</v>
      </c>
      <c r="H17" s="29">
        <v>125</v>
      </c>
      <c r="I17" s="29"/>
      <c r="J17" s="29">
        <v>250</v>
      </c>
      <c r="K17" s="29">
        <v>1960</v>
      </c>
      <c r="L17" s="29">
        <v>1140</v>
      </c>
      <c r="M17" s="29">
        <v>1700</v>
      </c>
      <c r="N17" s="29"/>
      <c r="O17" s="29"/>
      <c r="P17" s="29"/>
      <c r="Q17" s="29">
        <v>6</v>
      </c>
      <c r="R17" s="36">
        <f t="shared" si="0"/>
        <v>5.1749999999999998</v>
      </c>
    </row>
    <row r="18" spans="1:18" ht="25.35" customHeight="1" x14ac:dyDescent="0.25">
      <c r="A18" s="11">
        <v>5</v>
      </c>
      <c r="B18" s="12">
        <v>90</v>
      </c>
      <c r="C18" s="22">
        <f t="shared" si="1"/>
        <v>360</v>
      </c>
      <c r="D18" s="20">
        <v>366</v>
      </c>
      <c r="E18" s="8">
        <f t="shared" si="2"/>
        <v>79</v>
      </c>
      <c r="F18" s="34">
        <v>17</v>
      </c>
      <c r="G18" s="34">
        <v>5</v>
      </c>
      <c r="H18" s="31">
        <v>125</v>
      </c>
      <c r="I18" s="31"/>
      <c r="J18" s="31">
        <v>250</v>
      </c>
      <c r="K18" s="31">
        <v>1180</v>
      </c>
      <c r="L18" s="31">
        <v>1280</v>
      </c>
      <c r="M18" s="31">
        <v>1600</v>
      </c>
      <c r="N18" s="31">
        <v>660</v>
      </c>
      <c r="O18" s="31"/>
      <c r="P18" s="31"/>
      <c r="Q18" s="31">
        <v>5</v>
      </c>
      <c r="R18" s="35">
        <f t="shared" si="0"/>
        <v>5.0949999999999998</v>
      </c>
    </row>
    <row r="19" spans="1:18" ht="25.35" customHeight="1" thickBot="1" x14ac:dyDescent="0.3">
      <c r="A19" s="9">
        <v>4</v>
      </c>
      <c r="B19" s="10">
        <v>140</v>
      </c>
      <c r="C19" s="23">
        <f t="shared" si="1"/>
        <v>310</v>
      </c>
      <c r="D19" s="21">
        <v>315</v>
      </c>
      <c r="E19" s="13">
        <f t="shared" si="2"/>
        <v>130</v>
      </c>
      <c r="F19" s="33">
        <v>16</v>
      </c>
      <c r="G19" s="33">
        <v>4</v>
      </c>
      <c r="H19" s="29">
        <v>125</v>
      </c>
      <c r="I19" s="29"/>
      <c r="J19" s="29">
        <v>250</v>
      </c>
      <c r="K19" s="29">
        <v>1260</v>
      </c>
      <c r="L19" s="29">
        <v>1380</v>
      </c>
      <c r="M19" s="29">
        <v>1360</v>
      </c>
      <c r="N19" s="29">
        <v>820</v>
      </c>
      <c r="O19" s="29"/>
      <c r="P19" s="29"/>
      <c r="Q19" s="29">
        <v>4</v>
      </c>
      <c r="R19" s="36">
        <f t="shared" si="0"/>
        <v>5.1950000000000003</v>
      </c>
    </row>
    <row r="20" spans="1:18" ht="25.35" customHeight="1" x14ac:dyDescent="0.25">
      <c r="A20" s="11">
        <v>3</v>
      </c>
      <c r="B20" s="12">
        <v>210</v>
      </c>
      <c r="C20" s="22">
        <f t="shared" si="1"/>
        <v>240</v>
      </c>
      <c r="D20" s="20">
        <v>245</v>
      </c>
      <c r="E20" s="8">
        <f t="shared" si="2"/>
        <v>200</v>
      </c>
      <c r="F20" s="34">
        <v>15</v>
      </c>
      <c r="G20" s="34">
        <v>3</v>
      </c>
      <c r="H20" s="31">
        <v>125</v>
      </c>
      <c r="I20" s="31"/>
      <c r="J20" s="31">
        <v>250</v>
      </c>
      <c r="K20" s="31">
        <v>1240</v>
      </c>
      <c r="L20" s="31">
        <v>1320</v>
      </c>
      <c r="M20" s="31">
        <v>1575</v>
      </c>
      <c r="N20" s="31">
        <v>600</v>
      </c>
      <c r="O20" s="31"/>
      <c r="P20" s="31"/>
      <c r="Q20" s="31">
        <v>3</v>
      </c>
      <c r="R20" s="35">
        <f t="shared" si="0"/>
        <v>5.1100000000000003</v>
      </c>
    </row>
    <row r="21" spans="1:18" ht="25.35" customHeight="1" thickBot="1" x14ac:dyDescent="0.3">
      <c r="A21" s="9">
        <v>2</v>
      </c>
      <c r="B21" s="10">
        <v>290</v>
      </c>
      <c r="C21" s="23">
        <f t="shared" si="1"/>
        <v>160</v>
      </c>
      <c r="D21" s="21">
        <v>165</v>
      </c>
      <c r="E21" s="13">
        <f t="shared" si="2"/>
        <v>280</v>
      </c>
      <c r="F21" s="29" t="s">
        <v>18</v>
      </c>
      <c r="G21" s="29" t="s">
        <v>18</v>
      </c>
      <c r="H21" s="29" t="s">
        <v>18</v>
      </c>
      <c r="I21" s="29" t="s">
        <v>18</v>
      </c>
      <c r="J21" s="29" t="s">
        <v>18</v>
      </c>
      <c r="K21" s="29" t="s">
        <v>18</v>
      </c>
      <c r="L21" s="29" t="s">
        <v>18</v>
      </c>
      <c r="M21" s="29" t="s">
        <v>18</v>
      </c>
      <c r="N21" s="29" t="s">
        <v>18</v>
      </c>
      <c r="O21" s="29" t="s">
        <v>18</v>
      </c>
      <c r="P21" s="29" t="s">
        <v>18</v>
      </c>
      <c r="Q21" s="29" t="s">
        <v>18</v>
      </c>
      <c r="R21" s="30" t="s">
        <v>18</v>
      </c>
    </row>
    <row r="22" spans="1:18" ht="25.35" customHeight="1" thickBot="1" x14ac:dyDescent="0.3">
      <c r="A22" s="11">
        <v>1</v>
      </c>
      <c r="B22" s="12">
        <v>450</v>
      </c>
      <c r="C22" s="22">
        <f t="shared" si="1"/>
        <v>0</v>
      </c>
      <c r="D22" s="20">
        <v>0</v>
      </c>
      <c r="E22" s="8">
        <f t="shared" si="2"/>
        <v>445</v>
      </c>
      <c r="F22" s="37">
        <v>13</v>
      </c>
      <c r="G22" s="37">
        <v>1</v>
      </c>
      <c r="H22" s="31">
        <v>125</v>
      </c>
      <c r="I22" s="31"/>
      <c r="J22" s="31">
        <v>250</v>
      </c>
      <c r="K22" s="31">
        <v>1260</v>
      </c>
      <c r="L22" s="31">
        <v>1540</v>
      </c>
      <c r="M22" s="31">
        <v>1140</v>
      </c>
      <c r="N22" s="31">
        <v>900</v>
      </c>
      <c r="O22" s="31"/>
      <c r="P22" s="31"/>
      <c r="Q22" s="31">
        <v>1</v>
      </c>
      <c r="R22" s="35">
        <f>SUM(H22:P22)/1000</f>
        <v>5.2149999999999999</v>
      </c>
    </row>
    <row r="23" spans="1:18" ht="25.35" customHeight="1" thickBot="1" x14ac:dyDescent="0.25">
      <c r="A23" s="1" t="s">
        <v>17</v>
      </c>
      <c r="B23" s="3" t="s">
        <v>37</v>
      </c>
      <c r="F23" s="26" t="s">
        <v>74</v>
      </c>
      <c r="G23" s="27" t="s">
        <v>50</v>
      </c>
    </row>
    <row r="24" spans="1:18" ht="25.35" customHeight="1" x14ac:dyDescent="0.2">
      <c r="B24" s="3" t="s">
        <v>59</v>
      </c>
      <c r="F24" s="28" t="s">
        <v>60</v>
      </c>
      <c r="G24" s="28" t="s">
        <v>60</v>
      </c>
    </row>
    <row r="26" spans="1:18" ht="25.35" customHeight="1" x14ac:dyDescent="0.2">
      <c r="B26" s="3"/>
      <c r="C26" s="3"/>
      <c r="D26" s="3"/>
    </row>
    <row r="27" spans="1:18" ht="25.35" customHeight="1" x14ac:dyDescent="0.2">
      <c r="B27" s="3"/>
      <c r="C27" s="3"/>
      <c r="D27" s="3"/>
    </row>
    <row r="28" spans="1:18" ht="25.35" customHeight="1" x14ac:dyDescent="0.2">
      <c r="B28" s="3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7" right="0.7" top="0.7" bottom="0.7" header="0.5" footer="0.5"/>
  <pageSetup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0"/>
  <sheetViews>
    <sheetView topLeftCell="C1" zoomScale="90" zoomScaleNormal="90" workbookViewId="0">
      <selection activeCell="R20" sqref="R20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20200202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8</v>
      </c>
      <c r="G2" s="1" t="s">
        <v>44</v>
      </c>
      <c r="H2" s="3">
        <v>0</v>
      </c>
      <c r="K2" s="1" t="s">
        <v>34</v>
      </c>
      <c r="L2" s="1">
        <v>4930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 t="s">
        <v>61</v>
      </c>
      <c r="K3" s="1" t="s">
        <v>35</v>
      </c>
      <c r="L3" s="1">
        <v>40</v>
      </c>
      <c r="M3" s="19" t="s">
        <v>57</v>
      </c>
    </row>
    <row r="4" spans="1:18" ht="25.35" customHeight="1" x14ac:dyDescent="0.2">
      <c r="A4" s="1" t="s">
        <v>29</v>
      </c>
      <c r="B4" s="1">
        <v>-40.499499999999998</v>
      </c>
      <c r="G4" s="1" t="s">
        <v>10</v>
      </c>
      <c r="H4" s="3"/>
      <c r="K4" s="1" t="s">
        <v>36</v>
      </c>
      <c r="L4" s="1">
        <v>60</v>
      </c>
      <c r="M4" s="1" t="s">
        <v>58</v>
      </c>
    </row>
    <row r="5" spans="1:18" ht="25.35" customHeight="1" x14ac:dyDescent="0.2">
      <c r="A5" s="1" t="s">
        <v>30</v>
      </c>
      <c r="B5" s="1">
        <v>34.200600000000001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43863</v>
      </c>
      <c r="C6" s="2"/>
      <c r="D6" s="2"/>
    </row>
    <row r="7" spans="1:18" ht="25.35" customHeight="1" x14ac:dyDescent="0.2">
      <c r="A7" s="1" t="s">
        <v>12</v>
      </c>
      <c r="B7" s="4">
        <v>6.25E-2</v>
      </c>
      <c r="C7" s="4"/>
      <c r="D7" s="4"/>
    </row>
    <row r="8" spans="1:18" ht="25.35" customHeight="1" x14ac:dyDescent="0.2">
      <c r="A8" s="1" t="s">
        <v>13</v>
      </c>
      <c r="B8" s="2">
        <v>43863</v>
      </c>
      <c r="C8" s="2"/>
      <c r="D8" s="2"/>
    </row>
    <row r="9" spans="1:18" ht="25.35" customHeight="1" x14ac:dyDescent="0.2">
      <c r="A9" s="1" t="s">
        <v>14</v>
      </c>
      <c r="B9" s="4">
        <v>0.125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500</v>
      </c>
      <c r="D13" s="1">
        <v>505</v>
      </c>
      <c r="H13" s="1" t="s">
        <v>71</v>
      </c>
      <c r="I13" s="1" t="s">
        <v>71</v>
      </c>
      <c r="J13" s="1" t="s">
        <v>71</v>
      </c>
    </row>
    <row r="14" spans="1:18" ht="25.35" customHeight="1" x14ac:dyDescent="0.25">
      <c r="A14" s="11">
        <v>9</v>
      </c>
      <c r="B14" s="12">
        <v>30</v>
      </c>
      <c r="C14" s="22">
        <f>($B$22-B14)*(1+$H$2/90)</f>
        <v>470</v>
      </c>
      <c r="D14" s="20">
        <v>475</v>
      </c>
      <c r="E14" s="8">
        <f>$D$13-D14</f>
        <v>30</v>
      </c>
      <c r="F14" s="34">
        <v>9</v>
      </c>
      <c r="G14" s="34">
        <v>9</v>
      </c>
      <c r="H14" s="31">
        <v>125</v>
      </c>
      <c r="I14" s="31"/>
      <c r="J14" s="31">
        <v>250</v>
      </c>
      <c r="K14" s="31"/>
      <c r="L14" s="31">
        <v>1340</v>
      </c>
      <c r="M14" s="31">
        <v>380</v>
      </c>
      <c r="N14" s="31"/>
      <c r="O14" s="31"/>
      <c r="P14" s="31"/>
      <c r="Q14" s="31"/>
      <c r="R14" s="35">
        <f t="shared" ref="R14:R22" si="0">SUM(H14:P14)/1000</f>
        <v>2.0950000000000002</v>
      </c>
    </row>
    <row r="15" spans="1:18" ht="25.35" customHeight="1" thickBot="1" x14ac:dyDescent="0.3">
      <c r="A15" s="9">
        <v>8</v>
      </c>
      <c r="B15" s="10">
        <v>40</v>
      </c>
      <c r="C15" s="23">
        <f t="shared" ref="C15:C22" si="1">($B$22-B15)*(1+$H$2/90)</f>
        <v>460</v>
      </c>
      <c r="D15" s="21">
        <v>466</v>
      </c>
      <c r="E15" s="13">
        <f t="shared" ref="E15:E22" si="2">$D$13-D15</f>
        <v>39</v>
      </c>
      <c r="F15" s="33">
        <v>8</v>
      </c>
      <c r="G15" s="33">
        <v>8</v>
      </c>
      <c r="H15" s="29">
        <v>125</v>
      </c>
      <c r="I15" s="29"/>
      <c r="J15" s="29">
        <v>250</v>
      </c>
      <c r="K15" s="29"/>
      <c r="L15" s="29">
        <v>1520</v>
      </c>
      <c r="M15" s="29">
        <v>440</v>
      </c>
      <c r="N15" s="29"/>
      <c r="O15" s="29"/>
      <c r="P15" s="29"/>
      <c r="Q15" s="29"/>
      <c r="R15" s="36">
        <f t="shared" si="0"/>
        <v>2.335</v>
      </c>
    </row>
    <row r="16" spans="1:18" ht="25.35" customHeight="1" x14ac:dyDescent="0.25">
      <c r="A16" s="11">
        <v>7</v>
      </c>
      <c r="B16" s="12">
        <v>50</v>
      </c>
      <c r="C16" s="22">
        <f t="shared" si="1"/>
        <v>450</v>
      </c>
      <c r="D16" s="20">
        <v>455</v>
      </c>
      <c r="E16" s="8">
        <f t="shared" si="2"/>
        <v>50</v>
      </c>
      <c r="F16" s="34">
        <v>7</v>
      </c>
      <c r="G16" s="34">
        <v>7</v>
      </c>
      <c r="H16" s="31">
        <v>125</v>
      </c>
      <c r="I16" s="31"/>
      <c r="J16" s="31">
        <v>250</v>
      </c>
      <c r="K16" s="31"/>
      <c r="L16" s="31">
        <v>1940</v>
      </c>
      <c r="M16" s="31">
        <v>990</v>
      </c>
      <c r="N16" s="31"/>
      <c r="O16" s="31"/>
      <c r="P16" s="31"/>
      <c r="Q16" s="31"/>
      <c r="R16" s="35">
        <f t="shared" si="0"/>
        <v>3.3050000000000002</v>
      </c>
    </row>
    <row r="17" spans="1:18" ht="25.35" customHeight="1" thickBot="1" x14ac:dyDescent="0.3">
      <c r="A17" s="9">
        <v>6</v>
      </c>
      <c r="B17" s="10">
        <v>70</v>
      </c>
      <c r="C17" s="23">
        <f t="shared" si="1"/>
        <v>430</v>
      </c>
      <c r="D17" s="21">
        <v>435</v>
      </c>
      <c r="E17" s="13">
        <f t="shared" si="2"/>
        <v>70</v>
      </c>
      <c r="F17" s="33">
        <v>6</v>
      </c>
      <c r="G17" s="33">
        <v>6</v>
      </c>
      <c r="H17" s="29">
        <v>125</v>
      </c>
      <c r="I17" s="29"/>
      <c r="J17" s="29">
        <v>250</v>
      </c>
      <c r="K17" s="29"/>
      <c r="L17" s="29">
        <v>1320</v>
      </c>
      <c r="M17" s="29">
        <v>1400</v>
      </c>
      <c r="N17" s="29">
        <v>1200</v>
      </c>
      <c r="O17" s="29"/>
      <c r="P17" s="29"/>
      <c r="Q17" s="29"/>
      <c r="R17" s="36">
        <f t="shared" si="0"/>
        <v>4.2949999999999999</v>
      </c>
    </row>
    <row r="18" spans="1:18" ht="25.35" customHeight="1" x14ac:dyDescent="0.25">
      <c r="A18" s="11">
        <v>5</v>
      </c>
      <c r="B18" s="12">
        <v>100</v>
      </c>
      <c r="C18" s="22">
        <f t="shared" si="1"/>
        <v>400</v>
      </c>
      <c r="D18" s="20">
        <v>405</v>
      </c>
      <c r="E18" s="8">
        <f t="shared" si="2"/>
        <v>100</v>
      </c>
      <c r="F18" s="34">
        <v>5</v>
      </c>
      <c r="G18" s="34">
        <v>5</v>
      </c>
      <c r="H18" s="31">
        <v>125</v>
      </c>
      <c r="I18" s="31"/>
      <c r="J18" s="31">
        <v>250</v>
      </c>
      <c r="K18" s="31"/>
      <c r="L18" s="31">
        <v>1920</v>
      </c>
      <c r="M18" s="31">
        <v>1640</v>
      </c>
      <c r="N18" s="31">
        <v>1210</v>
      </c>
      <c r="O18" s="31"/>
      <c r="P18" s="31"/>
      <c r="Q18" s="31"/>
      <c r="R18" s="35">
        <f t="shared" si="0"/>
        <v>5.1449999999999996</v>
      </c>
    </row>
    <row r="19" spans="1:18" ht="25.35" customHeight="1" thickBot="1" x14ac:dyDescent="0.3">
      <c r="A19" s="9">
        <v>4</v>
      </c>
      <c r="B19" s="10">
        <v>150</v>
      </c>
      <c r="C19" s="23">
        <f t="shared" si="1"/>
        <v>350</v>
      </c>
      <c r="D19" s="21">
        <v>356</v>
      </c>
      <c r="E19" s="13">
        <f t="shared" si="2"/>
        <v>149</v>
      </c>
      <c r="F19" s="33">
        <v>4</v>
      </c>
      <c r="G19" s="33">
        <v>4</v>
      </c>
      <c r="H19" s="29">
        <v>125</v>
      </c>
      <c r="I19" s="29"/>
      <c r="J19" s="29">
        <v>250</v>
      </c>
      <c r="K19" s="29"/>
      <c r="L19" s="29">
        <v>1910</v>
      </c>
      <c r="M19" s="29">
        <v>1840</v>
      </c>
      <c r="N19" s="29">
        <v>980</v>
      </c>
      <c r="O19" s="29"/>
      <c r="P19" s="29"/>
      <c r="Q19" s="29"/>
      <c r="R19" s="36">
        <f t="shared" si="0"/>
        <v>5.1050000000000004</v>
      </c>
    </row>
    <row r="20" spans="1:18" ht="25.35" customHeight="1" x14ac:dyDescent="0.25">
      <c r="A20" s="11">
        <v>3</v>
      </c>
      <c r="B20" s="12">
        <v>250</v>
      </c>
      <c r="C20" s="22">
        <f t="shared" si="1"/>
        <v>250</v>
      </c>
      <c r="D20" s="20">
        <v>255</v>
      </c>
      <c r="E20" s="8">
        <f t="shared" si="2"/>
        <v>250</v>
      </c>
      <c r="F20" s="34">
        <v>3</v>
      </c>
      <c r="G20" s="34">
        <v>3</v>
      </c>
      <c r="H20" s="31">
        <v>125</v>
      </c>
      <c r="I20" s="31"/>
      <c r="J20" s="31">
        <v>250</v>
      </c>
      <c r="K20" s="31"/>
      <c r="L20" s="31">
        <v>1840</v>
      </c>
      <c r="M20" s="31">
        <v>1240</v>
      </c>
      <c r="N20" s="38">
        <v>980</v>
      </c>
      <c r="O20" s="31">
        <v>400</v>
      </c>
      <c r="P20" s="31">
        <v>540</v>
      </c>
      <c r="Q20" s="31"/>
      <c r="R20" s="43">
        <f>SUM(H20:P20)/1000</f>
        <v>5.375</v>
      </c>
    </row>
    <row r="21" spans="1:18" ht="25.35" customHeight="1" thickBot="1" x14ac:dyDescent="0.3">
      <c r="A21" s="9">
        <v>2</v>
      </c>
      <c r="B21" s="10">
        <v>350</v>
      </c>
      <c r="C21" s="23">
        <f t="shared" si="1"/>
        <v>150</v>
      </c>
      <c r="D21" s="21">
        <v>155</v>
      </c>
      <c r="E21" s="13">
        <f t="shared" si="2"/>
        <v>350</v>
      </c>
      <c r="F21" s="33">
        <v>2</v>
      </c>
      <c r="G21" s="33">
        <v>2</v>
      </c>
      <c r="H21" s="29">
        <v>125</v>
      </c>
      <c r="I21" s="29"/>
      <c r="J21" s="29">
        <v>250</v>
      </c>
      <c r="K21" s="29"/>
      <c r="L21" s="29">
        <v>2175</v>
      </c>
      <c r="M21" s="29">
        <v>1820</v>
      </c>
      <c r="N21" s="29">
        <v>810</v>
      </c>
      <c r="O21" s="29"/>
      <c r="P21" s="29"/>
      <c r="Q21" s="29"/>
      <c r="R21" s="36">
        <f t="shared" si="0"/>
        <v>5.18</v>
      </c>
    </row>
    <row r="22" spans="1:18" ht="25.35" customHeight="1" thickBot="1" x14ac:dyDescent="0.3">
      <c r="A22" s="11">
        <v>1</v>
      </c>
      <c r="B22" s="12">
        <v>500</v>
      </c>
      <c r="C22" s="22">
        <f t="shared" si="1"/>
        <v>0</v>
      </c>
      <c r="D22" s="20">
        <v>0</v>
      </c>
      <c r="E22" s="8">
        <f t="shared" si="2"/>
        <v>505</v>
      </c>
      <c r="F22" s="37">
        <v>1</v>
      </c>
      <c r="G22" s="37">
        <v>1</v>
      </c>
      <c r="H22" s="31">
        <v>125</v>
      </c>
      <c r="I22" s="31"/>
      <c r="J22" s="31">
        <v>250</v>
      </c>
      <c r="K22" s="31"/>
      <c r="L22" s="31">
        <v>920</v>
      </c>
      <c r="M22" s="31">
        <v>1000</v>
      </c>
      <c r="N22" s="31">
        <v>1100</v>
      </c>
      <c r="O22" s="31">
        <v>1120</v>
      </c>
      <c r="P22" s="31">
        <v>640</v>
      </c>
      <c r="Q22" s="31"/>
      <c r="R22" s="35">
        <f t="shared" si="0"/>
        <v>5.1550000000000002</v>
      </c>
    </row>
    <row r="23" spans="1:18" ht="25.35" customHeight="1" thickBot="1" x14ac:dyDescent="0.25">
      <c r="A23" s="1" t="s">
        <v>17</v>
      </c>
      <c r="B23" s="3" t="s">
        <v>37</v>
      </c>
      <c r="F23" s="26" t="s">
        <v>73</v>
      </c>
      <c r="G23" s="27" t="s">
        <v>50</v>
      </c>
    </row>
    <row r="24" spans="1:18" ht="25.35" customHeight="1" x14ac:dyDescent="0.2">
      <c r="B24" s="39" t="s">
        <v>59</v>
      </c>
      <c r="F24" s="28" t="s">
        <v>60</v>
      </c>
      <c r="G24" s="28" t="s">
        <v>60</v>
      </c>
    </row>
    <row r="25" spans="1:18" ht="25.35" customHeight="1" x14ac:dyDescent="0.2">
      <c r="B25" s="41" t="s">
        <v>75</v>
      </c>
      <c r="C25" s="42"/>
      <c r="D25" s="42"/>
      <c r="E25" s="42"/>
      <c r="F25" s="42"/>
      <c r="G25" s="42"/>
      <c r="H25" s="42"/>
    </row>
    <row r="26" spans="1:18" ht="25.35" customHeight="1" x14ac:dyDescent="0.2">
      <c r="B26" s="40"/>
      <c r="C26" s="3"/>
      <c r="D26" s="3"/>
    </row>
    <row r="27" spans="1:18" ht="25.35" customHeight="1" x14ac:dyDescent="0.2">
      <c r="B27" s="40"/>
      <c r="C27" s="3"/>
      <c r="D27" s="3"/>
    </row>
    <row r="28" spans="1:18" ht="25.35" customHeight="1" x14ac:dyDescent="0.2">
      <c r="B28" s="40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25" right="0.25" top="0.75" bottom="0.75" header="0.3" footer="0.3"/>
  <pageSetup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87EC-72B1-43FA-BDD0-3BABC9A1F9B8}">
  <sheetPr>
    <pageSetUpPr fitToPage="1"/>
  </sheetPr>
  <dimension ref="A1:R30"/>
  <sheetViews>
    <sheetView topLeftCell="D1" zoomScale="90" zoomScaleNormal="90" workbookViewId="0">
      <selection activeCell="H3" sqref="H3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20200202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12</v>
      </c>
      <c r="G2" s="1" t="s">
        <v>44</v>
      </c>
      <c r="H2" s="3">
        <v>0</v>
      </c>
      <c r="K2" s="1" t="s">
        <v>34</v>
      </c>
      <c r="L2" s="1">
        <v>4800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/>
      <c r="K3" s="1" t="s">
        <v>35</v>
      </c>
      <c r="L3" s="1">
        <v>50</v>
      </c>
      <c r="M3" s="19" t="s">
        <v>76</v>
      </c>
    </row>
    <row r="4" spans="1:18" ht="25.35" customHeight="1" x14ac:dyDescent="0.2">
      <c r="A4" s="1" t="s">
        <v>29</v>
      </c>
      <c r="B4" s="1">
        <v>-38.505899999999997</v>
      </c>
      <c r="C4" s="1">
        <v>-38.563699999999997</v>
      </c>
      <c r="G4" s="1" t="s">
        <v>10</v>
      </c>
      <c r="H4" s="3"/>
      <c r="K4" s="1" t="s">
        <v>36</v>
      </c>
      <c r="L4" s="1">
        <v>60</v>
      </c>
      <c r="M4" s="1" t="s">
        <v>58</v>
      </c>
    </row>
    <row r="5" spans="1:18" ht="25.35" customHeight="1" x14ac:dyDescent="0.2">
      <c r="A5" s="1" t="s">
        <v>30</v>
      </c>
      <c r="B5" s="1">
        <v>34.1997</v>
      </c>
      <c r="C5" s="1">
        <v>34.2239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43863</v>
      </c>
      <c r="C6" s="2"/>
      <c r="D6" s="2"/>
    </row>
    <row r="7" spans="1:18" ht="25.35" customHeight="1" x14ac:dyDescent="0.2">
      <c r="A7" s="1" t="s">
        <v>12</v>
      </c>
      <c r="B7" s="4">
        <v>0.89583333333333337</v>
      </c>
      <c r="C7" s="4"/>
      <c r="D7" s="4"/>
    </row>
    <row r="8" spans="1:18" ht="25.35" customHeight="1" x14ac:dyDescent="0.2">
      <c r="A8" s="1" t="s">
        <v>13</v>
      </c>
      <c r="B8" s="2">
        <v>43863</v>
      </c>
      <c r="C8" s="2"/>
      <c r="D8" s="2"/>
    </row>
    <row r="9" spans="1:18" ht="25.35" customHeight="1" x14ac:dyDescent="0.2">
      <c r="A9" s="1" t="s">
        <v>14</v>
      </c>
      <c r="B9" s="4">
        <v>0.97222222222222221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K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K11" s="1" t="s">
        <v>26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K12" s="1">
        <v>1000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475</v>
      </c>
      <c r="D13" s="1">
        <v>475</v>
      </c>
      <c r="H13" s="1" t="s">
        <v>71</v>
      </c>
      <c r="I13" s="1" t="s">
        <v>71</v>
      </c>
      <c r="J13" s="1" t="s">
        <v>71</v>
      </c>
      <c r="K13" s="1" t="s">
        <v>71</v>
      </c>
    </row>
    <row r="14" spans="1:18" ht="25.35" customHeight="1" x14ac:dyDescent="0.25">
      <c r="A14" s="11">
        <v>9</v>
      </c>
      <c r="B14" s="12">
        <v>30</v>
      </c>
      <c r="C14" s="22">
        <f>($B$22-B14)*(1+$H$2/90)</f>
        <v>445</v>
      </c>
      <c r="D14" s="20">
        <v>445</v>
      </c>
      <c r="E14" s="8">
        <f>$D$13-D14</f>
        <v>30</v>
      </c>
      <c r="F14" s="34">
        <v>1</v>
      </c>
      <c r="G14" s="34">
        <v>13</v>
      </c>
      <c r="H14" s="31">
        <v>125</v>
      </c>
      <c r="I14" s="31"/>
      <c r="J14" s="31">
        <v>250</v>
      </c>
      <c r="K14" s="31">
        <v>1000</v>
      </c>
      <c r="L14" s="31"/>
      <c r="M14" s="31">
        <v>1210</v>
      </c>
      <c r="N14" s="31">
        <v>1050</v>
      </c>
      <c r="O14" s="31">
        <v>1100</v>
      </c>
      <c r="P14" s="31"/>
      <c r="Q14" s="31"/>
      <c r="R14" s="35">
        <f t="shared" ref="R14:R22" si="0">SUM(H14:P14)/1000</f>
        <v>4.7350000000000003</v>
      </c>
    </row>
    <row r="15" spans="1:18" ht="25.35" customHeight="1" thickBot="1" x14ac:dyDescent="0.3">
      <c r="A15" s="9">
        <v>8</v>
      </c>
      <c r="B15" s="10">
        <v>42</v>
      </c>
      <c r="C15" s="23">
        <f t="shared" ref="C15:C22" si="1">($B$22-B15)*(1+$H$2/90)</f>
        <v>433</v>
      </c>
      <c r="D15" s="21">
        <v>433</v>
      </c>
      <c r="E15" s="13">
        <f t="shared" ref="E15:E22" si="2">$D$13-D15</f>
        <v>42</v>
      </c>
      <c r="F15" s="33">
        <v>2</v>
      </c>
      <c r="G15" s="33">
        <v>14</v>
      </c>
      <c r="H15" s="29">
        <v>125</v>
      </c>
      <c r="I15" s="29"/>
      <c r="J15" s="29">
        <v>250</v>
      </c>
      <c r="K15" s="29">
        <v>1000</v>
      </c>
      <c r="L15" s="29"/>
      <c r="M15" s="29">
        <v>1060</v>
      </c>
      <c r="N15" s="29">
        <v>1360</v>
      </c>
      <c r="O15" s="29">
        <v>1260</v>
      </c>
      <c r="P15" s="29"/>
      <c r="Q15" s="29"/>
      <c r="R15" s="36">
        <f t="shared" si="0"/>
        <v>5.0549999999999997</v>
      </c>
    </row>
    <row r="16" spans="1:18" ht="25.35" customHeight="1" x14ac:dyDescent="0.25">
      <c r="A16" s="11">
        <v>7</v>
      </c>
      <c r="B16" s="12">
        <v>50</v>
      </c>
      <c r="C16" s="22">
        <f t="shared" si="1"/>
        <v>425</v>
      </c>
      <c r="D16" s="20">
        <v>425</v>
      </c>
      <c r="E16" s="8">
        <f t="shared" si="2"/>
        <v>50</v>
      </c>
      <c r="F16" s="34">
        <v>3</v>
      </c>
      <c r="G16" s="34">
        <v>15</v>
      </c>
      <c r="H16" s="31">
        <v>125</v>
      </c>
      <c r="I16" s="31"/>
      <c r="J16" s="31">
        <v>250</v>
      </c>
      <c r="K16" s="31">
        <v>1000</v>
      </c>
      <c r="L16" s="31"/>
      <c r="M16" s="31">
        <v>1180</v>
      </c>
      <c r="N16" s="31">
        <v>1150</v>
      </c>
      <c r="O16" s="31">
        <v>800</v>
      </c>
      <c r="P16" s="31"/>
      <c r="Q16" s="31"/>
      <c r="R16" s="35">
        <f t="shared" si="0"/>
        <v>4.5049999999999999</v>
      </c>
    </row>
    <row r="17" spans="1:18" ht="25.35" customHeight="1" thickBot="1" x14ac:dyDescent="0.3">
      <c r="A17" s="9">
        <v>6</v>
      </c>
      <c r="B17" s="10">
        <v>75</v>
      </c>
      <c r="C17" s="23">
        <f t="shared" si="1"/>
        <v>400</v>
      </c>
      <c r="D17" s="21">
        <v>400</v>
      </c>
      <c r="E17" s="13">
        <f t="shared" si="2"/>
        <v>75</v>
      </c>
      <c r="F17" s="33">
        <v>4</v>
      </c>
      <c r="G17" s="33">
        <v>16</v>
      </c>
      <c r="H17" s="29">
        <v>125</v>
      </c>
      <c r="I17" s="29"/>
      <c r="J17" s="29">
        <v>250</v>
      </c>
      <c r="K17" s="29">
        <v>1000</v>
      </c>
      <c r="L17" s="29"/>
      <c r="M17" s="29">
        <v>1100</v>
      </c>
      <c r="N17" s="29">
        <v>1500</v>
      </c>
      <c r="O17" s="29">
        <v>1160</v>
      </c>
      <c r="P17" s="29"/>
      <c r="Q17" s="29"/>
      <c r="R17" s="36">
        <f t="shared" si="0"/>
        <v>5.1349999999999998</v>
      </c>
    </row>
    <row r="18" spans="1:18" ht="25.35" customHeight="1" x14ac:dyDescent="0.25">
      <c r="A18" s="11">
        <v>5</v>
      </c>
      <c r="B18" s="12">
        <v>100</v>
      </c>
      <c r="C18" s="22">
        <f t="shared" si="1"/>
        <v>375</v>
      </c>
      <c r="D18" s="20">
        <v>375</v>
      </c>
      <c r="E18" s="8">
        <f t="shared" si="2"/>
        <v>100</v>
      </c>
      <c r="F18" s="34">
        <v>5</v>
      </c>
      <c r="G18" s="34">
        <v>17</v>
      </c>
      <c r="H18" s="31">
        <v>125</v>
      </c>
      <c r="I18" s="31"/>
      <c r="J18" s="31">
        <v>250</v>
      </c>
      <c r="K18" s="31">
        <v>1000</v>
      </c>
      <c r="L18" s="31"/>
      <c r="M18" s="31">
        <v>1340</v>
      </c>
      <c r="N18" s="31">
        <v>2000</v>
      </c>
      <c r="O18" s="31">
        <v>440</v>
      </c>
      <c r="P18" s="31"/>
      <c r="Q18" s="31"/>
      <c r="R18" s="35">
        <f t="shared" si="0"/>
        <v>5.1550000000000002</v>
      </c>
    </row>
    <row r="19" spans="1:18" ht="25.35" customHeight="1" thickBot="1" x14ac:dyDescent="0.3">
      <c r="A19" s="9">
        <v>4</v>
      </c>
      <c r="B19" s="10">
        <v>150</v>
      </c>
      <c r="C19" s="23">
        <f t="shared" si="1"/>
        <v>325</v>
      </c>
      <c r="D19" s="21">
        <v>325</v>
      </c>
      <c r="E19" s="13">
        <f t="shared" si="2"/>
        <v>150</v>
      </c>
      <c r="F19" s="33">
        <v>6</v>
      </c>
      <c r="G19" s="33">
        <v>18</v>
      </c>
      <c r="H19" s="29">
        <v>125</v>
      </c>
      <c r="I19" s="29"/>
      <c r="J19" s="29">
        <v>250</v>
      </c>
      <c r="K19" s="29">
        <v>1000</v>
      </c>
      <c r="L19" s="29"/>
      <c r="M19" s="29">
        <v>2000</v>
      </c>
      <c r="N19" s="29">
        <v>1850</v>
      </c>
      <c r="O19" s="29"/>
      <c r="P19" s="29"/>
      <c r="Q19" s="29"/>
      <c r="R19" s="36">
        <f t="shared" si="0"/>
        <v>5.2249999999999996</v>
      </c>
    </row>
    <row r="20" spans="1:18" ht="25.35" customHeight="1" x14ac:dyDescent="0.25">
      <c r="A20" s="11">
        <v>3</v>
      </c>
      <c r="B20" s="12">
        <v>215</v>
      </c>
      <c r="C20" s="22">
        <f t="shared" si="1"/>
        <v>260</v>
      </c>
      <c r="D20" s="20">
        <v>262</v>
      </c>
      <c r="E20" s="8">
        <f t="shared" si="2"/>
        <v>213</v>
      </c>
      <c r="F20" s="34">
        <v>7</v>
      </c>
      <c r="G20" s="34">
        <v>19</v>
      </c>
      <c r="H20" s="31">
        <v>125</v>
      </c>
      <c r="I20" s="31"/>
      <c r="J20" s="31">
        <v>250</v>
      </c>
      <c r="K20" s="31">
        <v>1000</v>
      </c>
      <c r="L20" s="31"/>
      <c r="M20" s="31">
        <v>2000</v>
      </c>
      <c r="N20" s="45">
        <v>1780</v>
      </c>
      <c r="O20" s="31"/>
      <c r="P20" s="31"/>
      <c r="Q20" s="31"/>
      <c r="R20" s="35">
        <f>SUM(H20:P20)/1000</f>
        <v>5.1550000000000002</v>
      </c>
    </row>
    <row r="21" spans="1:18" ht="25.35" customHeight="1" thickBot="1" x14ac:dyDescent="0.3">
      <c r="A21" s="9">
        <v>2</v>
      </c>
      <c r="B21" s="10">
        <v>420</v>
      </c>
      <c r="C21" s="23">
        <f t="shared" si="1"/>
        <v>55</v>
      </c>
      <c r="D21" s="21">
        <v>60</v>
      </c>
      <c r="E21" s="13">
        <f t="shared" si="2"/>
        <v>415</v>
      </c>
      <c r="F21" s="33">
        <v>8</v>
      </c>
      <c r="G21" s="33">
        <v>20</v>
      </c>
      <c r="H21" s="29">
        <v>125</v>
      </c>
      <c r="I21" s="29"/>
      <c r="J21" s="29">
        <v>250</v>
      </c>
      <c r="K21" s="29">
        <v>1000</v>
      </c>
      <c r="L21" s="29"/>
      <c r="M21" s="29">
        <v>3140</v>
      </c>
      <c r="N21" s="29">
        <v>710</v>
      </c>
      <c r="O21" s="29"/>
      <c r="P21" s="29"/>
      <c r="Q21" s="29"/>
      <c r="R21" s="36">
        <f t="shared" si="0"/>
        <v>5.2249999999999996</v>
      </c>
    </row>
    <row r="22" spans="1:18" ht="25.35" customHeight="1" thickBot="1" x14ac:dyDescent="0.3">
      <c r="A22" s="11">
        <v>1</v>
      </c>
      <c r="B22" s="12">
        <v>475</v>
      </c>
      <c r="C22" s="22">
        <f t="shared" si="1"/>
        <v>0</v>
      </c>
      <c r="D22" s="20">
        <v>0</v>
      </c>
      <c r="E22" s="8">
        <f t="shared" si="2"/>
        <v>475</v>
      </c>
      <c r="F22" s="37">
        <v>9</v>
      </c>
      <c r="G22" s="37">
        <v>21</v>
      </c>
      <c r="H22" s="31">
        <v>125</v>
      </c>
      <c r="I22" s="31"/>
      <c r="J22" s="31">
        <v>250</v>
      </c>
      <c r="K22" s="31">
        <v>1000</v>
      </c>
      <c r="L22" s="31"/>
      <c r="M22" s="31">
        <v>1220</v>
      </c>
      <c r="N22" s="31">
        <v>1240</v>
      </c>
      <c r="O22" s="31">
        <v>1160</v>
      </c>
      <c r="P22" s="31">
        <v>200</v>
      </c>
      <c r="Q22" s="31"/>
      <c r="R22" s="35">
        <f t="shared" si="0"/>
        <v>5.1950000000000003</v>
      </c>
    </row>
    <row r="23" spans="1:18" ht="25.35" customHeight="1" thickBot="1" x14ac:dyDescent="0.25">
      <c r="A23" s="1" t="s">
        <v>17</v>
      </c>
      <c r="B23" s="3" t="s">
        <v>37</v>
      </c>
      <c r="F23" s="26" t="s">
        <v>74</v>
      </c>
      <c r="G23" s="27" t="s">
        <v>73</v>
      </c>
    </row>
    <row r="24" spans="1:18" ht="25.35" customHeight="1" x14ac:dyDescent="0.2">
      <c r="B24" s="40" t="s">
        <v>77</v>
      </c>
      <c r="F24" s="28" t="s">
        <v>60</v>
      </c>
      <c r="G24" s="28" t="s">
        <v>60</v>
      </c>
    </row>
    <row r="25" spans="1:18" ht="25.35" customHeight="1" x14ac:dyDescent="0.2">
      <c r="B25" s="46" t="s">
        <v>78</v>
      </c>
      <c r="C25" s="44"/>
      <c r="D25" s="44"/>
      <c r="E25" s="44"/>
      <c r="F25" s="44"/>
      <c r="G25" s="44"/>
      <c r="H25" s="44"/>
    </row>
    <row r="26" spans="1:18" ht="25.35" customHeight="1" x14ac:dyDescent="0.2">
      <c r="B26" s="40" t="s">
        <v>79</v>
      </c>
      <c r="C26" s="3"/>
      <c r="D26" s="3"/>
    </row>
    <row r="27" spans="1:18" ht="25.35" customHeight="1" x14ac:dyDescent="0.2">
      <c r="B27" s="40"/>
      <c r="C27" s="3"/>
      <c r="D27" s="3"/>
    </row>
    <row r="28" spans="1:18" ht="25.35" customHeight="1" x14ac:dyDescent="0.2">
      <c r="B28" s="40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25" right="0.25" top="0.75" bottom="0.75" header="0.3" footer="0.3"/>
  <pageSetup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E13F-F134-46CB-ADBB-5A015749BC4B}">
  <sheetPr>
    <pageSetUpPr fitToPage="1"/>
  </sheetPr>
  <dimension ref="A1:R30"/>
  <sheetViews>
    <sheetView topLeftCell="D1" zoomScale="90" zoomScaleNormal="90" workbookViewId="0">
      <selection activeCell="G23" sqref="G23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20200203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17</v>
      </c>
      <c r="G2" s="1" t="s">
        <v>44</v>
      </c>
      <c r="H2" s="3">
        <v>0</v>
      </c>
      <c r="K2" s="1" t="s">
        <v>34</v>
      </c>
      <c r="L2" s="1">
        <v>4250</v>
      </c>
    </row>
    <row r="3" spans="1:18" ht="25.35" customHeight="1" x14ac:dyDescent="0.2">
      <c r="A3" s="1" t="s">
        <v>20</v>
      </c>
      <c r="B3" s="1">
        <v>2</v>
      </c>
      <c r="G3" s="1" t="s">
        <v>31</v>
      </c>
      <c r="H3" s="3"/>
      <c r="K3" s="1" t="s">
        <v>35</v>
      </c>
      <c r="L3" s="1">
        <v>18</v>
      </c>
      <c r="M3" s="19" t="s">
        <v>76</v>
      </c>
    </row>
    <row r="4" spans="1:18" ht="25.35" customHeight="1" x14ac:dyDescent="0.2">
      <c r="A4" s="1" t="s">
        <v>29</v>
      </c>
      <c r="B4" s="1">
        <v>-39.474800000000002</v>
      </c>
      <c r="G4" s="1" t="s">
        <v>10</v>
      </c>
      <c r="H4" s="3"/>
      <c r="K4" s="1" t="s">
        <v>36</v>
      </c>
      <c r="L4" s="1">
        <v>50</v>
      </c>
      <c r="M4" s="1" t="s">
        <v>58</v>
      </c>
    </row>
    <row r="5" spans="1:18" ht="25.35" customHeight="1" x14ac:dyDescent="0.2">
      <c r="A5" s="1" t="s">
        <v>30</v>
      </c>
      <c r="B5" s="1">
        <v>32.9163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43864</v>
      </c>
      <c r="C6" s="2"/>
      <c r="D6" s="2"/>
    </row>
    <row r="7" spans="1:18" ht="25.35" customHeight="1" x14ac:dyDescent="0.2">
      <c r="A7" s="1" t="s">
        <v>12</v>
      </c>
      <c r="B7" s="4">
        <v>0.14583333333333334</v>
      </c>
      <c r="C7" s="4"/>
      <c r="D7" s="4"/>
    </row>
    <row r="8" spans="1:18" ht="25.35" customHeight="1" x14ac:dyDescent="0.2">
      <c r="A8" s="1" t="s">
        <v>13</v>
      </c>
      <c r="B8" s="2">
        <v>43864</v>
      </c>
      <c r="C8" s="2"/>
      <c r="D8" s="2"/>
    </row>
    <row r="9" spans="1:18" ht="25.35" customHeight="1" x14ac:dyDescent="0.2">
      <c r="A9" s="1" t="s">
        <v>14</v>
      </c>
      <c r="B9" s="4">
        <v>0.20833333333333334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K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K11" s="1" t="s">
        <v>26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K12" s="1">
        <v>1000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440</v>
      </c>
      <c r="D13" s="1">
        <v>445</v>
      </c>
      <c r="H13" s="1" t="s">
        <v>71</v>
      </c>
      <c r="I13" s="1" t="s">
        <v>71</v>
      </c>
      <c r="J13" s="1" t="s">
        <v>71</v>
      </c>
      <c r="K13" s="1" t="s">
        <v>71</v>
      </c>
    </row>
    <row r="14" spans="1:18" ht="25.35" customHeight="1" x14ac:dyDescent="0.25">
      <c r="A14" s="11">
        <v>9</v>
      </c>
      <c r="B14" s="12">
        <v>30</v>
      </c>
      <c r="C14" s="22">
        <f>($B$22-B14)*(1+$H$2/90)</f>
        <v>410</v>
      </c>
      <c r="D14" s="20">
        <v>415</v>
      </c>
      <c r="E14" s="8">
        <f>$D$13-D14</f>
        <v>30</v>
      </c>
      <c r="F14" s="34">
        <v>21</v>
      </c>
      <c r="G14" s="34">
        <v>9</v>
      </c>
      <c r="H14" s="31">
        <v>125</v>
      </c>
      <c r="I14" s="31"/>
      <c r="J14" s="31">
        <v>250</v>
      </c>
      <c r="K14" s="31"/>
      <c r="L14" s="31">
        <v>1740</v>
      </c>
      <c r="M14" s="31">
        <v>1120</v>
      </c>
      <c r="N14" s="31">
        <v>460</v>
      </c>
      <c r="O14" s="31"/>
      <c r="P14" s="31"/>
      <c r="Q14" s="31"/>
      <c r="R14" s="35">
        <f t="shared" ref="R14:R22" si="0">SUM(H14:P14)/1000</f>
        <v>3.6949999999999998</v>
      </c>
    </row>
    <row r="15" spans="1:18" ht="25.35" customHeight="1" thickBot="1" x14ac:dyDescent="0.3">
      <c r="A15" s="9">
        <v>8</v>
      </c>
      <c r="B15" s="10">
        <v>40</v>
      </c>
      <c r="C15" s="23">
        <f t="shared" ref="C15:C22" si="1">($B$22-B15)*(1+$H$2/90)</f>
        <v>400</v>
      </c>
      <c r="D15" s="21">
        <v>405</v>
      </c>
      <c r="E15" s="13">
        <f t="shared" ref="E15:E22" si="2">$D$13-D15</f>
        <v>40</v>
      </c>
      <c r="F15" s="33">
        <v>20</v>
      </c>
      <c r="G15" s="33">
        <v>8</v>
      </c>
      <c r="H15" s="29">
        <v>125</v>
      </c>
      <c r="I15" s="29"/>
      <c r="J15" s="29">
        <v>250</v>
      </c>
      <c r="K15" s="29"/>
      <c r="L15" s="29">
        <v>1050</v>
      </c>
      <c r="M15" s="29">
        <v>1060</v>
      </c>
      <c r="N15" s="29">
        <v>900</v>
      </c>
      <c r="O15" s="29"/>
      <c r="P15" s="29"/>
      <c r="Q15" s="29"/>
      <c r="R15" s="36">
        <f t="shared" si="0"/>
        <v>3.3849999999999998</v>
      </c>
    </row>
    <row r="16" spans="1:18" ht="25.35" customHeight="1" x14ac:dyDescent="0.25">
      <c r="A16" s="11">
        <v>7</v>
      </c>
      <c r="B16" s="12">
        <v>75</v>
      </c>
      <c r="C16" s="22">
        <f t="shared" si="1"/>
        <v>365</v>
      </c>
      <c r="D16" s="20">
        <v>370</v>
      </c>
      <c r="E16" s="8">
        <f t="shared" si="2"/>
        <v>75</v>
      </c>
      <c r="F16" s="34">
        <v>19</v>
      </c>
      <c r="G16" s="34">
        <v>7</v>
      </c>
      <c r="H16" s="31">
        <v>125</v>
      </c>
      <c r="I16" s="31"/>
      <c r="J16" s="31">
        <v>250</v>
      </c>
      <c r="K16" s="31"/>
      <c r="L16" s="31">
        <v>1380</v>
      </c>
      <c r="M16" s="31">
        <v>1440</v>
      </c>
      <c r="N16" s="31">
        <v>1180</v>
      </c>
      <c r="O16" s="31">
        <v>850</v>
      </c>
      <c r="P16" s="31"/>
      <c r="Q16" s="31"/>
      <c r="R16" s="35">
        <f t="shared" si="0"/>
        <v>5.2249999999999996</v>
      </c>
    </row>
    <row r="17" spans="1:18" ht="25.35" customHeight="1" thickBot="1" x14ac:dyDescent="0.3">
      <c r="A17" s="9">
        <v>6</v>
      </c>
      <c r="B17" s="10">
        <v>105</v>
      </c>
      <c r="C17" s="23">
        <f t="shared" si="1"/>
        <v>335</v>
      </c>
      <c r="D17" s="21">
        <v>340</v>
      </c>
      <c r="E17" s="13">
        <f t="shared" si="2"/>
        <v>105</v>
      </c>
      <c r="F17" s="33">
        <v>18</v>
      </c>
      <c r="G17" s="33">
        <v>6</v>
      </c>
      <c r="H17" s="29">
        <v>125</v>
      </c>
      <c r="I17" s="29"/>
      <c r="J17" s="29">
        <v>250</v>
      </c>
      <c r="K17" s="29"/>
      <c r="L17" s="29">
        <v>1540</v>
      </c>
      <c r="M17" s="29">
        <v>1820</v>
      </c>
      <c r="N17" s="29">
        <v>1420</v>
      </c>
      <c r="O17" s="29">
        <v>20</v>
      </c>
      <c r="P17" s="29"/>
      <c r="Q17" s="29"/>
      <c r="R17" s="36">
        <f t="shared" si="0"/>
        <v>5.1749999999999998</v>
      </c>
    </row>
    <row r="18" spans="1:18" ht="25.35" customHeight="1" x14ac:dyDescent="0.25">
      <c r="A18" s="11">
        <v>5</v>
      </c>
      <c r="B18" s="12">
        <v>125</v>
      </c>
      <c r="C18" s="22">
        <f t="shared" si="1"/>
        <v>315</v>
      </c>
      <c r="D18" s="20">
        <v>320</v>
      </c>
      <c r="E18" s="8">
        <f t="shared" si="2"/>
        <v>125</v>
      </c>
      <c r="F18" s="34">
        <v>17</v>
      </c>
      <c r="G18" s="34">
        <v>5</v>
      </c>
      <c r="H18" s="31">
        <v>125</v>
      </c>
      <c r="I18" s="31"/>
      <c r="J18" s="31">
        <v>250</v>
      </c>
      <c r="K18" s="31"/>
      <c r="L18" s="31">
        <v>1940</v>
      </c>
      <c r="M18" s="31">
        <v>1700</v>
      </c>
      <c r="N18" s="31">
        <v>1200</v>
      </c>
      <c r="O18" s="31"/>
      <c r="P18" s="31"/>
      <c r="Q18" s="31"/>
      <c r="R18" s="35">
        <f t="shared" si="0"/>
        <v>5.2149999999999999</v>
      </c>
    </row>
    <row r="19" spans="1:18" ht="25.35" customHeight="1" thickBot="1" x14ac:dyDescent="0.3">
      <c r="A19" s="9">
        <v>4</v>
      </c>
      <c r="B19" s="10">
        <v>200</v>
      </c>
      <c r="C19" s="23">
        <f t="shared" si="1"/>
        <v>240</v>
      </c>
      <c r="D19" s="21">
        <v>245</v>
      </c>
      <c r="E19" s="13">
        <f t="shared" si="2"/>
        <v>200</v>
      </c>
      <c r="F19" s="33">
        <v>16</v>
      </c>
      <c r="G19" s="33">
        <v>4</v>
      </c>
      <c r="H19" s="29">
        <v>125</v>
      </c>
      <c r="I19" s="29"/>
      <c r="J19" s="29">
        <v>250</v>
      </c>
      <c r="K19" s="29"/>
      <c r="L19" s="29">
        <v>1960</v>
      </c>
      <c r="M19" s="29">
        <v>2000</v>
      </c>
      <c r="N19" s="29">
        <v>920</v>
      </c>
      <c r="O19" s="29"/>
      <c r="P19" s="29"/>
      <c r="Q19" s="29"/>
      <c r="R19" s="36">
        <f t="shared" si="0"/>
        <v>5.2549999999999999</v>
      </c>
    </row>
    <row r="20" spans="1:18" ht="25.35" customHeight="1" x14ac:dyDescent="0.25">
      <c r="A20" s="11">
        <v>3</v>
      </c>
      <c r="B20" s="12">
        <v>250</v>
      </c>
      <c r="C20" s="22">
        <f t="shared" si="1"/>
        <v>190</v>
      </c>
      <c r="D20" s="20">
        <v>196</v>
      </c>
      <c r="E20" s="8">
        <f t="shared" si="2"/>
        <v>249</v>
      </c>
      <c r="F20" s="34">
        <v>15</v>
      </c>
      <c r="G20" s="34">
        <v>3</v>
      </c>
      <c r="H20" s="31">
        <v>125</v>
      </c>
      <c r="I20" s="31"/>
      <c r="J20" s="31">
        <v>250</v>
      </c>
      <c r="K20" s="31"/>
      <c r="L20" s="31">
        <v>1920</v>
      </c>
      <c r="M20" s="31">
        <v>1640</v>
      </c>
      <c r="N20" s="45">
        <v>750</v>
      </c>
      <c r="O20" s="31">
        <v>460</v>
      </c>
      <c r="P20" s="31"/>
      <c r="Q20" s="31"/>
      <c r="R20" s="35">
        <f>SUM(H20:P20)/1000</f>
        <v>5.1449999999999996</v>
      </c>
    </row>
    <row r="21" spans="1:18" ht="25.35" customHeight="1" thickBot="1" x14ac:dyDescent="0.3">
      <c r="A21" s="9">
        <v>2</v>
      </c>
      <c r="B21" s="10">
        <v>300</v>
      </c>
      <c r="C21" s="23">
        <f t="shared" si="1"/>
        <v>140</v>
      </c>
      <c r="D21" s="21">
        <v>145</v>
      </c>
      <c r="E21" s="13">
        <f t="shared" si="2"/>
        <v>300</v>
      </c>
      <c r="F21" s="33">
        <v>14</v>
      </c>
      <c r="G21" s="33">
        <v>2</v>
      </c>
      <c r="H21" s="29">
        <v>125</v>
      </c>
      <c r="I21" s="29"/>
      <c r="J21" s="29">
        <v>250</v>
      </c>
      <c r="K21" s="29"/>
      <c r="L21" s="29">
        <v>1450</v>
      </c>
      <c r="M21" s="29">
        <v>1700</v>
      </c>
      <c r="N21" s="29">
        <v>780</v>
      </c>
      <c r="O21" s="29">
        <v>980</v>
      </c>
      <c r="P21" s="29"/>
      <c r="Q21" s="29"/>
      <c r="R21" s="36">
        <f t="shared" si="0"/>
        <v>5.2850000000000001</v>
      </c>
    </row>
    <row r="22" spans="1:18" ht="25.35" customHeight="1" thickBot="1" x14ac:dyDescent="0.3">
      <c r="A22" s="11">
        <v>1</v>
      </c>
      <c r="B22" s="12">
        <v>440</v>
      </c>
      <c r="C22" s="22">
        <f t="shared" si="1"/>
        <v>0</v>
      </c>
      <c r="D22" s="20">
        <v>0</v>
      </c>
      <c r="E22" s="8">
        <f t="shared" si="2"/>
        <v>445</v>
      </c>
      <c r="F22" s="37">
        <v>13</v>
      </c>
      <c r="G22" s="37">
        <v>1</v>
      </c>
      <c r="H22" s="31">
        <v>125</v>
      </c>
      <c r="I22" s="31"/>
      <c r="J22" s="31">
        <v>250</v>
      </c>
      <c r="K22" s="31"/>
      <c r="L22" s="31">
        <v>1940</v>
      </c>
      <c r="M22" s="31">
        <v>1180</v>
      </c>
      <c r="N22" s="31"/>
      <c r="O22" s="31"/>
      <c r="P22" s="31"/>
      <c r="Q22" s="31"/>
      <c r="R22" s="35">
        <f t="shared" si="0"/>
        <v>3.4950000000000001</v>
      </c>
    </row>
    <row r="23" spans="1:18" ht="25.35" customHeight="1" thickBot="1" x14ac:dyDescent="0.25">
      <c r="A23" s="1" t="s">
        <v>17</v>
      </c>
      <c r="B23" s="3" t="s">
        <v>37</v>
      </c>
      <c r="F23" s="26" t="s">
        <v>74</v>
      </c>
      <c r="G23" s="27" t="s">
        <v>50</v>
      </c>
    </row>
    <row r="24" spans="1:18" ht="25.35" customHeight="1" x14ac:dyDescent="0.2">
      <c r="B24" s="40" t="s">
        <v>81</v>
      </c>
      <c r="F24" s="28" t="s">
        <v>60</v>
      </c>
      <c r="G24" s="28" t="s">
        <v>60</v>
      </c>
    </row>
    <row r="25" spans="1:18" ht="25.35" customHeight="1" x14ac:dyDescent="0.2">
      <c r="B25" s="46" t="s">
        <v>82</v>
      </c>
      <c r="C25" s="44"/>
      <c r="D25" s="44"/>
      <c r="E25" s="44"/>
      <c r="F25" s="44"/>
      <c r="G25" s="44"/>
      <c r="H25" s="44"/>
    </row>
    <row r="26" spans="1:18" ht="25.35" customHeight="1" x14ac:dyDescent="0.2">
      <c r="B26" s="40"/>
      <c r="C26" s="3"/>
      <c r="D26" s="3"/>
    </row>
    <row r="27" spans="1:18" ht="25.35" customHeight="1" x14ac:dyDescent="0.2">
      <c r="B27" s="40"/>
      <c r="C27" s="3"/>
      <c r="D27" s="3"/>
    </row>
    <row r="28" spans="1:18" ht="25.35" customHeight="1" x14ac:dyDescent="0.2">
      <c r="B28" s="40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25" right="0.25" top="0.75" bottom="0.75" header="0.3" footer="0.3"/>
  <pageSetup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D8E1-DBDD-485E-A341-49940204AC4D}">
  <sheetPr>
    <pageSetUpPr fitToPage="1"/>
  </sheetPr>
  <dimension ref="A1:R30"/>
  <sheetViews>
    <sheetView topLeftCell="E1" zoomScale="90" zoomScaleNormal="90" workbookViewId="0">
      <selection activeCell="I22" sqref="I22"/>
    </sheetView>
  </sheetViews>
  <sheetFormatPr defaultColWidth="10.7109375" defaultRowHeight="25.35" customHeight="1" x14ac:dyDescent="0.2"/>
  <cols>
    <col min="1" max="1" width="16.85546875" style="1" bestFit="1" customWidth="1"/>
    <col min="2" max="2" width="11.42578125" style="1" bestFit="1" customWidth="1"/>
    <col min="3" max="3" width="10.7109375" style="1"/>
    <col min="4" max="4" width="11.42578125" style="1" bestFit="1" customWidth="1"/>
    <col min="5" max="7" width="10.7109375" style="1"/>
    <col min="8" max="8" width="13.28515625" style="1" customWidth="1"/>
    <col min="9" max="9" width="14.85546875" style="1" customWidth="1"/>
    <col min="10" max="10" width="12.85546875" style="1" customWidth="1"/>
    <col min="11" max="16384" width="10.7109375" style="1"/>
  </cols>
  <sheetData>
    <row r="1" spans="1:18" ht="25.35" customHeight="1" x14ac:dyDescent="0.2">
      <c r="A1" s="1" t="s">
        <v>19</v>
      </c>
      <c r="G1" s="1" t="s">
        <v>21</v>
      </c>
      <c r="H1" s="1">
        <v>20200205</v>
      </c>
      <c r="K1" s="18" t="s">
        <v>33</v>
      </c>
      <c r="L1" s="5"/>
      <c r="M1" s="5"/>
    </row>
    <row r="2" spans="1:18" ht="25.35" customHeight="1" x14ac:dyDescent="0.2">
      <c r="A2" s="1" t="s">
        <v>0</v>
      </c>
      <c r="B2" s="19">
        <v>18</v>
      </c>
      <c r="G2" s="1" t="s">
        <v>44</v>
      </c>
      <c r="H2" s="3">
        <v>30</v>
      </c>
      <c r="K2" s="1" t="s">
        <v>34</v>
      </c>
      <c r="L2" s="1">
        <v>5500</v>
      </c>
    </row>
    <row r="3" spans="1:18" ht="25.35" customHeight="1" x14ac:dyDescent="0.2">
      <c r="A3" s="1" t="s">
        <v>20</v>
      </c>
      <c r="B3" s="1">
        <v>1</v>
      </c>
      <c r="G3" s="1" t="s">
        <v>31</v>
      </c>
      <c r="H3" s="3"/>
      <c r="K3" s="1" t="s">
        <v>35</v>
      </c>
      <c r="M3" s="19"/>
    </row>
    <row r="4" spans="1:18" ht="25.35" customHeight="1" x14ac:dyDescent="0.2">
      <c r="A4" s="1" t="s">
        <v>29</v>
      </c>
      <c r="B4" s="1">
        <v>-35.799999999999997</v>
      </c>
      <c r="G4" s="1" t="s">
        <v>10</v>
      </c>
      <c r="H4" s="3"/>
      <c r="K4" s="1" t="s">
        <v>36</v>
      </c>
      <c r="M4" s="1" t="s">
        <v>58</v>
      </c>
    </row>
    <row r="5" spans="1:18" ht="25.35" customHeight="1" x14ac:dyDescent="0.2">
      <c r="A5" s="1" t="s">
        <v>30</v>
      </c>
      <c r="B5" s="1">
        <v>37</v>
      </c>
      <c r="G5" s="1" t="s">
        <v>32</v>
      </c>
      <c r="H5" s="3"/>
    </row>
    <row r="6" spans="1:18" ht="25.35" customHeight="1" x14ac:dyDescent="0.2">
      <c r="A6" s="1" t="s">
        <v>11</v>
      </c>
      <c r="B6" s="2">
        <v>43866</v>
      </c>
      <c r="C6" s="2"/>
      <c r="D6" s="2"/>
      <c r="K6" s="1" t="s">
        <v>91</v>
      </c>
      <c r="L6" s="3" t="s">
        <v>92</v>
      </c>
      <c r="M6" s="1" t="s">
        <v>93</v>
      </c>
    </row>
    <row r="7" spans="1:18" ht="25.35" customHeight="1" x14ac:dyDescent="0.2">
      <c r="A7" s="1" t="s">
        <v>12</v>
      </c>
      <c r="B7" s="4">
        <v>0.58333333333333337</v>
      </c>
      <c r="C7" s="4"/>
      <c r="D7" s="4"/>
    </row>
    <row r="8" spans="1:18" ht="25.35" customHeight="1" x14ac:dyDescent="0.2">
      <c r="A8" s="1" t="s">
        <v>13</v>
      </c>
      <c r="B8" s="2">
        <v>43866</v>
      </c>
      <c r="C8" s="2"/>
      <c r="D8" s="2"/>
    </row>
    <row r="9" spans="1:18" ht="25.35" customHeight="1" x14ac:dyDescent="0.2">
      <c r="A9" s="1" t="s">
        <v>14</v>
      </c>
      <c r="B9" s="4">
        <v>0.66666666666666663</v>
      </c>
      <c r="C9" s="4"/>
      <c r="D9" s="4"/>
    </row>
    <row r="10" spans="1:18" ht="25.35" customHeight="1" x14ac:dyDescent="0.2">
      <c r="F10" s="1" t="s">
        <v>24</v>
      </c>
      <c r="G10" s="1" t="s">
        <v>24</v>
      </c>
      <c r="H10" s="1" t="s">
        <v>1</v>
      </c>
      <c r="I10" s="1" t="s">
        <v>1</v>
      </c>
      <c r="J10" s="1" t="s">
        <v>1</v>
      </c>
      <c r="K10" s="1" t="s">
        <v>1</v>
      </c>
      <c r="Q10" s="1" t="s">
        <v>8</v>
      </c>
      <c r="R10" s="1" t="s">
        <v>1</v>
      </c>
    </row>
    <row r="11" spans="1:18" ht="25.35" customHeight="1" x14ac:dyDescent="0.2">
      <c r="A11" s="1" t="s">
        <v>22</v>
      </c>
      <c r="B11" s="1" t="s">
        <v>15</v>
      </c>
      <c r="C11" s="1" t="s">
        <v>23</v>
      </c>
      <c r="D11" s="1" t="s">
        <v>41</v>
      </c>
      <c r="E11" s="1" t="s">
        <v>6</v>
      </c>
      <c r="F11" s="1" t="s">
        <v>2</v>
      </c>
      <c r="G11" s="1" t="s">
        <v>3</v>
      </c>
      <c r="H11" s="1" t="s">
        <v>26</v>
      </c>
      <c r="I11" s="1" t="s">
        <v>27</v>
      </c>
      <c r="J11" s="1" t="s">
        <v>28</v>
      </c>
      <c r="K11" s="1" t="s">
        <v>26</v>
      </c>
      <c r="Q11" s="1" t="s">
        <v>9</v>
      </c>
      <c r="R11" s="1" t="s">
        <v>4</v>
      </c>
    </row>
    <row r="12" spans="1:18" ht="25.35" customHeight="1" x14ac:dyDescent="0.2">
      <c r="B12" s="1" t="s">
        <v>5</v>
      </c>
      <c r="C12" s="1" t="s">
        <v>5</v>
      </c>
      <c r="E12" s="1" t="s">
        <v>5</v>
      </c>
      <c r="F12" s="1" t="s">
        <v>25</v>
      </c>
      <c r="G12" s="1" t="s">
        <v>7</v>
      </c>
      <c r="H12" s="1">
        <v>125</v>
      </c>
      <c r="I12" s="1">
        <v>500</v>
      </c>
      <c r="J12" s="1" t="s">
        <v>63</v>
      </c>
      <c r="K12" s="1">
        <v>1000</v>
      </c>
      <c r="R12" s="1" t="s">
        <v>16</v>
      </c>
    </row>
    <row r="13" spans="1:18" ht="25.35" customHeight="1" thickBot="1" x14ac:dyDescent="0.25">
      <c r="B13" s="24">
        <v>0</v>
      </c>
      <c r="C13" s="25">
        <f>($B$22-B13)*(1+$H$2/90)</f>
        <v>800</v>
      </c>
      <c r="D13" s="1">
        <v>603</v>
      </c>
      <c r="H13" s="1" t="s">
        <v>71</v>
      </c>
      <c r="I13" s="1" t="s">
        <v>71</v>
      </c>
      <c r="J13" s="1" t="s">
        <v>71</v>
      </c>
      <c r="K13" s="1" t="s">
        <v>71</v>
      </c>
    </row>
    <row r="14" spans="1:18" ht="25.35" customHeight="1" x14ac:dyDescent="0.25">
      <c r="A14" s="11">
        <v>9</v>
      </c>
      <c r="B14" s="12">
        <v>30</v>
      </c>
      <c r="C14" s="22">
        <f>($B$22-B14)*(1+$H$2/90)</f>
        <v>760</v>
      </c>
      <c r="D14" s="20">
        <v>578</v>
      </c>
      <c r="E14" s="51">
        <v>21.650635094610948</v>
      </c>
      <c r="F14" s="34">
        <v>9</v>
      </c>
      <c r="G14" s="34">
        <v>9</v>
      </c>
      <c r="H14" s="31">
        <v>125</v>
      </c>
      <c r="I14" s="31">
        <v>490</v>
      </c>
      <c r="J14" s="31">
        <v>250</v>
      </c>
      <c r="K14" s="31"/>
      <c r="L14" s="31">
        <v>1340</v>
      </c>
      <c r="M14" s="31">
        <v>1250</v>
      </c>
      <c r="N14" s="31">
        <v>740</v>
      </c>
      <c r="O14" s="31"/>
      <c r="P14" s="31"/>
      <c r="Q14" s="31"/>
      <c r="R14" s="35">
        <f t="shared" ref="R14:R22" si="0">SUM(H14:P14)/1000</f>
        <v>4.1950000000000003</v>
      </c>
    </row>
    <row r="15" spans="1:18" ht="25.35" customHeight="1" thickBot="1" x14ac:dyDescent="0.3">
      <c r="A15" s="9">
        <v>8</v>
      </c>
      <c r="B15" s="10">
        <v>50</v>
      </c>
      <c r="C15" s="23">
        <f t="shared" ref="C15:C22" si="1">($B$22-B15)*(1+$H$2/90)</f>
        <v>733.33333333333326</v>
      </c>
      <c r="D15" s="21">
        <v>558</v>
      </c>
      <c r="E15" s="52">
        <v>38.97114317029974</v>
      </c>
      <c r="F15" s="33">
        <v>8</v>
      </c>
      <c r="G15" s="33">
        <v>8</v>
      </c>
      <c r="H15" s="29">
        <v>125</v>
      </c>
      <c r="I15" s="29">
        <v>490</v>
      </c>
      <c r="J15" s="29">
        <v>250</v>
      </c>
      <c r="K15" s="29"/>
      <c r="L15" s="29">
        <v>1230</v>
      </c>
      <c r="M15" s="29">
        <v>1300</v>
      </c>
      <c r="N15" s="29">
        <v>760</v>
      </c>
      <c r="O15" s="29"/>
      <c r="P15" s="29"/>
      <c r="Q15" s="29"/>
      <c r="R15" s="36">
        <f t="shared" si="0"/>
        <v>4.1550000000000002</v>
      </c>
    </row>
    <row r="16" spans="1:18" ht="25.35" customHeight="1" x14ac:dyDescent="0.25">
      <c r="A16" s="11">
        <v>7</v>
      </c>
      <c r="B16" s="12">
        <v>75</v>
      </c>
      <c r="C16" s="22">
        <f t="shared" si="1"/>
        <v>700</v>
      </c>
      <c r="D16" s="20">
        <v>533</v>
      </c>
      <c r="E16" s="51">
        <v>60.621778264910688</v>
      </c>
      <c r="F16" s="34">
        <v>7</v>
      </c>
      <c r="G16" s="34">
        <v>7</v>
      </c>
      <c r="H16" s="31">
        <v>125</v>
      </c>
      <c r="I16" s="31">
        <v>490</v>
      </c>
      <c r="J16" s="31">
        <v>250</v>
      </c>
      <c r="K16" s="31"/>
      <c r="L16" s="31">
        <v>1080</v>
      </c>
      <c r="M16" s="31">
        <v>1200</v>
      </c>
      <c r="N16" s="31">
        <v>900</v>
      </c>
      <c r="O16" s="31"/>
      <c r="P16" s="31"/>
      <c r="Q16" s="31"/>
      <c r="R16" s="35">
        <f t="shared" si="0"/>
        <v>4.0449999999999999</v>
      </c>
    </row>
    <row r="17" spans="1:18" ht="25.35" customHeight="1" thickBot="1" x14ac:dyDescent="0.3">
      <c r="A17" s="9">
        <v>6</v>
      </c>
      <c r="B17" s="10">
        <v>125</v>
      </c>
      <c r="C17" s="23">
        <f t="shared" si="1"/>
        <v>633.33333333333326</v>
      </c>
      <c r="D17" s="21">
        <v>483</v>
      </c>
      <c r="E17" s="52">
        <v>103.92304845413264</v>
      </c>
      <c r="F17" s="33">
        <v>6</v>
      </c>
      <c r="G17" s="33">
        <v>6</v>
      </c>
      <c r="H17" s="29">
        <v>125</v>
      </c>
      <c r="I17" s="29">
        <v>490</v>
      </c>
      <c r="J17" s="29">
        <v>250</v>
      </c>
      <c r="K17" s="29"/>
      <c r="L17" s="29">
        <v>1980</v>
      </c>
      <c r="M17" s="29">
        <v>2000</v>
      </c>
      <c r="N17" s="29">
        <v>540</v>
      </c>
      <c r="O17" s="29"/>
      <c r="P17" s="29"/>
      <c r="Q17" s="29"/>
      <c r="R17" s="36">
        <f t="shared" si="0"/>
        <v>5.3849999999999998</v>
      </c>
    </row>
    <row r="18" spans="1:18" ht="25.35" customHeight="1" x14ac:dyDescent="0.25">
      <c r="A18" s="11">
        <v>5</v>
      </c>
      <c r="B18" s="12">
        <v>200</v>
      </c>
      <c r="C18" s="22">
        <f t="shared" si="1"/>
        <v>533.33333333333326</v>
      </c>
      <c r="D18" s="20">
        <v>408</v>
      </c>
      <c r="E18" s="51">
        <v>168.87495373796554</v>
      </c>
      <c r="F18" s="34">
        <v>5</v>
      </c>
      <c r="G18" s="34">
        <v>5</v>
      </c>
      <c r="H18" s="31">
        <v>125</v>
      </c>
      <c r="I18" s="31">
        <v>490</v>
      </c>
      <c r="J18" s="31">
        <v>250</v>
      </c>
      <c r="K18" s="31"/>
      <c r="L18" s="31">
        <v>2000</v>
      </c>
      <c r="M18" s="31">
        <v>1580</v>
      </c>
      <c r="N18" s="31">
        <v>760</v>
      </c>
      <c r="O18" s="31"/>
      <c r="P18" s="31"/>
      <c r="Q18" s="31"/>
      <c r="R18" s="35">
        <f t="shared" si="0"/>
        <v>5.2050000000000001</v>
      </c>
    </row>
    <row r="19" spans="1:18" ht="25.35" customHeight="1" thickBot="1" x14ac:dyDescent="0.3">
      <c r="A19" s="9">
        <v>4</v>
      </c>
      <c r="B19" s="10">
        <v>300</v>
      </c>
      <c r="C19" s="23">
        <f t="shared" si="1"/>
        <v>400</v>
      </c>
      <c r="D19" s="21">
        <v>307</v>
      </c>
      <c r="E19" s="52">
        <v>256.34351952019381</v>
      </c>
      <c r="F19" s="33">
        <v>4</v>
      </c>
      <c r="G19" s="33">
        <v>4</v>
      </c>
      <c r="H19" s="29">
        <v>125</v>
      </c>
      <c r="I19" s="29"/>
      <c r="J19" s="29">
        <v>250</v>
      </c>
      <c r="K19" s="29"/>
      <c r="L19" s="29">
        <v>2000</v>
      </c>
      <c r="M19" s="29">
        <v>1820</v>
      </c>
      <c r="N19" s="29">
        <v>920</v>
      </c>
      <c r="O19" s="29"/>
      <c r="P19" s="29"/>
      <c r="Q19" s="29"/>
      <c r="R19" s="36">
        <f t="shared" si="0"/>
        <v>5.1150000000000002</v>
      </c>
    </row>
    <row r="20" spans="1:18" ht="25.35" customHeight="1" x14ac:dyDescent="0.25">
      <c r="A20" s="11">
        <v>3</v>
      </c>
      <c r="B20" s="12">
        <v>450</v>
      </c>
      <c r="C20" s="22">
        <f t="shared" si="1"/>
        <v>200</v>
      </c>
      <c r="D20" s="20">
        <v>156</v>
      </c>
      <c r="E20" s="51">
        <v>387.11335549164403</v>
      </c>
      <c r="F20" s="34">
        <v>3</v>
      </c>
      <c r="G20" s="34">
        <v>3</v>
      </c>
      <c r="H20" s="31">
        <v>125</v>
      </c>
      <c r="I20" s="31"/>
      <c r="J20" s="31">
        <v>250</v>
      </c>
      <c r="K20" s="31"/>
      <c r="L20" s="31">
        <v>2000</v>
      </c>
      <c r="M20" s="31">
        <v>1880</v>
      </c>
      <c r="N20" s="45">
        <v>880</v>
      </c>
      <c r="O20" s="31"/>
      <c r="P20" s="31"/>
      <c r="Q20" s="31"/>
      <c r="R20" s="35">
        <f>SUM(H20:P20)/1000</f>
        <v>5.1349999999999998</v>
      </c>
    </row>
    <row r="21" spans="1:18" ht="25.35" customHeight="1" thickBot="1" x14ac:dyDescent="0.3">
      <c r="A21" s="9">
        <v>1</v>
      </c>
      <c r="B21" s="10">
        <v>595</v>
      </c>
      <c r="C21" s="23">
        <f t="shared" si="1"/>
        <v>6.6666666666666661</v>
      </c>
      <c r="D21" s="21">
        <v>0</v>
      </c>
      <c r="E21" s="52">
        <v>522.21331848201646</v>
      </c>
      <c r="F21" s="33">
        <v>1</v>
      </c>
      <c r="G21" s="33">
        <v>1</v>
      </c>
      <c r="H21" s="29">
        <v>125</v>
      </c>
      <c r="I21" s="29"/>
      <c r="J21" s="29">
        <v>250</v>
      </c>
      <c r="K21" s="29"/>
      <c r="L21" s="29"/>
      <c r="M21" s="29"/>
      <c r="N21" s="29"/>
      <c r="O21" s="29"/>
      <c r="P21" s="29"/>
      <c r="Q21" s="29"/>
      <c r="R21" s="36">
        <f t="shared" si="0"/>
        <v>0.375</v>
      </c>
    </row>
    <row r="22" spans="1:18" ht="25.35" customHeight="1" thickBot="1" x14ac:dyDescent="0.3">
      <c r="A22" s="11">
        <v>2</v>
      </c>
      <c r="B22" s="12">
        <v>600</v>
      </c>
      <c r="C22" s="22">
        <f t="shared" si="1"/>
        <v>0</v>
      </c>
      <c r="D22" s="20">
        <v>-2</v>
      </c>
      <c r="E22" s="51">
        <v>523.9453692895853</v>
      </c>
      <c r="F22" s="37">
        <v>2</v>
      </c>
      <c r="G22" s="37">
        <v>2</v>
      </c>
      <c r="H22" s="31">
        <v>125</v>
      </c>
      <c r="I22" s="31">
        <v>490</v>
      </c>
      <c r="J22" s="31">
        <v>250</v>
      </c>
      <c r="K22" s="31"/>
      <c r="L22" s="31">
        <v>2000</v>
      </c>
      <c r="M22" s="31">
        <v>2000</v>
      </c>
      <c r="N22" s="31">
        <v>420</v>
      </c>
      <c r="O22" s="31"/>
      <c r="P22" s="31"/>
      <c r="Q22" s="31"/>
      <c r="R22" s="35">
        <f t="shared" si="0"/>
        <v>5.2850000000000001</v>
      </c>
    </row>
    <row r="23" spans="1:18" ht="25.35" customHeight="1" thickBot="1" x14ac:dyDescent="0.25">
      <c r="A23" s="1" t="s">
        <v>17</v>
      </c>
      <c r="B23" s="3" t="s">
        <v>37</v>
      </c>
      <c r="F23" s="26"/>
      <c r="G23" s="27" t="s">
        <v>50</v>
      </c>
    </row>
    <row r="24" spans="1:18" ht="25.35" customHeight="1" x14ac:dyDescent="0.2">
      <c r="B24" s="40"/>
      <c r="F24" s="28" t="s">
        <v>60</v>
      </c>
      <c r="G24" s="28" t="s">
        <v>60</v>
      </c>
    </row>
    <row r="25" spans="1:18" ht="25.35" customHeight="1" x14ac:dyDescent="0.2">
      <c r="B25" s="46"/>
      <c r="C25" s="44"/>
      <c r="D25" s="44"/>
      <c r="E25" s="44"/>
      <c r="F25" s="44"/>
      <c r="G25" s="44"/>
      <c r="H25" s="44"/>
    </row>
    <row r="26" spans="1:18" ht="25.35" customHeight="1" x14ac:dyDescent="0.2">
      <c r="B26" s="40"/>
      <c r="C26" s="3"/>
      <c r="D26" s="3"/>
    </row>
    <row r="27" spans="1:18" ht="25.35" customHeight="1" x14ac:dyDescent="0.2">
      <c r="B27" s="40"/>
      <c r="C27" s="3"/>
      <c r="D27" s="3"/>
    </row>
    <row r="28" spans="1:18" ht="25.35" customHeight="1" x14ac:dyDescent="0.2">
      <c r="B28" s="40"/>
      <c r="C28" s="3"/>
      <c r="D28" s="3"/>
    </row>
    <row r="29" spans="1:18" ht="25.35" customHeight="1" x14ac:dyDescent="0.2">
      <c r="C29" s="3"/>
      <c r="D29" s="3"/>
    </row>
    <row r="30" spans="1:18" ht="25.35" customHeight="1" x14ac:dyDescent="0.2">
      <c r="C30" s="3"/>
      <c r="D30" s="3"/>
    </row>
  </sheetData>
  <pageMargins left="0.25" right="0.25" top="0.75" bottom="0.75" header="0.3" footer="0.3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001-2</vt:lpstr>
      <vt:lpstr>003-2</vt:lpstr>
      <vt:lpstr>005-2</vt:lpstr>
      <vt:lpstr>006-2</vt:lpstr>
      <vt:lpstr>007-2</vt:lpstr>
      <vt:lpstr>008-2</vt:lpstr>
      <vt:lpstr>012-2</vt:lpstr>
      <vt:lpstr>017-2</vt:lpstr>
      <vt:lpstr>018-1</vt:lpstr>
      <vt:lpstr>020-2</vt:lpstr>
      <vt:lpstr>023-2</vt:lpstr>
      <vt:lpstr>028-2</vt:lpstr>
      <vt:lpstr>039-2</vt:lpstr>
      <vt:lpstr>050-2</vt:lpstr>
      <vt:lpstr>056-2</vt:lpstr>
      <vt:lpstr>070-2</vt:lpstr>
      <vt:lpstr>Sheet2</vt:lpstr>
      <vt:lpstr>'001-2'!Print_Area</vt:lpstr>
      <vt:lpstr>'003-2'!Print_Area</vt:lpstr>
      <vt:lpstr>'005-2'!Print_Area</vt:lpstr>
      <vt:lpstr>'006-2'!Print_Area</vt:lpstr>
      <vt:lpstr>'007-2'!Print_Area</vt:lpstr>
      <vt:lpstr>'008-2'!Print_Area</vt:lpstr>
      <vt:lpstr>'012-2'!Print_Area</vt:lpstr>
      <vt:lpstr>'017-2'!Print_Area</vt:lpstr>
      <vt:lpstr>'018-1'!Print_Area</vt:lpstr>
      <vt:lpstr>'020-2'!Print_Area</vt:lpstr>
      <vt:lpstr>'023-2'!Print_Area</vt:lpstr>
      <vt:lpstr>'028-2'!Print_Area</vt:lpstr>
      <vt:lpstr>'039-2'!Print_Area</vt:lpstr>
      <vt:lpstr>'050-2'!Print_Area</vt:lpstr>
      <vt:lpstr>'056-2'!Print_Area</vt:lpstr>
      <vt:lpstr>'070-2'!Print_Area</vt:lpstr>
    </vt:vector>
  </TitlesOfParts>
  <Company>Florida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M. Landing</dc:creator>
  <cp:lastModifiedBy>Pete Morton</cp:lastModifiedBy>
  <cp:lastPrinted>2020-02-25T21:18:26Z</cp:lastPrinted>
  <dcterms:created xsi:type="dcterms:W3CDTF">2003-06-20T08:02:28Z</dcterms:created>
  <dcterms:modified xsi:type="dcterms:W3CDTF">2020-02-29T20:14:17Z</dcterms:modified>
</cp:coreProperties>
</file>