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orton lab\Incubations\"/>
    </mc:Choice>
  </mc:AlternateContent>
  <xr:revisionPtr revIDLastSave="0" documentId="13_ncr:1_{0908B98B-4BA1-4C05-B6EF-D198425BFC5D}" xr6:coauthVersionLast="44" xr6:coauthVersionMax="44" xr10:uidLastSave="{00000000-0000-0000-0000-000000000000}"/>
  <bookViews>
    <workbookView xWindow="-120" yWindow="-120" windowWidth="29040" windowHeight="15840" xr2:uid="{F92125CE-AC76-43B9-81DE-54EC234CDA06}"/>
  </bookViews>
  <sheets>
    <sheet name="Incubation notes" sheetId="2" r:id="rId1"/>
    <sheet name="IncA data" sheetId="1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" i="2" l="1"/>
  <c r="I18" i="2"/>
  <c r="G22" i="2"/>
  <c r="G18" i="2"/>
  <c r="F22" i="2"/>
  <c r="F18" i="2"/>
  <c r="Y25" i="1" l="1"/>
  <c r="L37" i="1" l="1"/>
  <c r="Q48" i="1"/>
  <c r="Q47" i="1"/>
  <c r="Q46" i="1"/>
  <c r="AA38" i="1" l="1"/>
  <c r="AA39" i="1" s="1"/>
  <c r="AA37" i="1"/>
  <c r="AA36" i="1"/>
  <c r="AA35" i="1"/>
  <c r="AA34" i="1"/>
  <c r="AA32" i="1"/>
  <c r="AA33" i="1" s="1"/>
  <c r="AA31" i="1"/>
  <c r="AA29" i="1"/>
  <c r="AA30" i="1" s="1"/>
  <c r="AA26" i="1"/>
  <c r="AA27" i="1" s="1"/>
  <c r="AA25" i="1"/>
  <c r="AA24" i="1"/>
  <c r="AA23" i="1"/>
  <c r="AA22" i="1"/>
  <c r="W38" i="1"/>
  <c r="W39" i="1" s="1"/>
  <c r="W37" i="1"/>
  <c r="W35" i="1"/>
  <c r="W36" i="1" s="1"/>
  <c r="W34" i="1"/>
  <c r="W32" i="1"/>
  <c r="W33" i="1" s="1"/>
  <c r="W31" i="1"/>
  <c r="W30" i="1"/>
  <c r="W29" i="1"/>
  <c r="W28" i="1"/>
  <c r="W26" i="1"/>
  <c r="W27" i="1" s="1"/>
  <c r="W25" i="1"/>
  <c r="W23" i="1"/>
  <c r="W24" i="1" s="1"/>
  <c r="W22" i="1"/>
  <c r="S38" i="1"/>
  <c r="S39" i="1" s="1"/>
  <c r="S37" i="1"/>
  <c r="S35" i="1"/>
  <c r="S36" i="1" s="1"/>
  <c r="S34" i="1"/>
  <c r="S32" i="1"/>
  <c r="S33" i="1" s="1"/>
  <c r="S31" i="1"/>
  <c r="S30" i="1"/>
  <c r="S29" i="1"/>
  <c r="S28" i="1"/>
  <c r="S26" i="1"/>
  <c r="S27" i="1" s="1"/>
  <c r="S25" i="1"/>
  <c r="S23" i="1"/>
  <c r="S24" i="1" s="1"/>
  <c r="S22" i="1"/>
  <c r="O38" i="1"/>
  <c r="O39" i="1" s="1"/>
  <c r="O37" i="1"/>
  <c r="O36" i="1"/>
  <c r="O35" i="1"/>
  <c r="O34" i="1"/>
  <c r="O32" i="1"/>
  <c r="O33" i="1" s="1"/>
  <c r="O31" i="1"/>
  <c r="O29" i="1"/>
  <c r="O30" i="1" s="1"/>
  <c r="O28" i="1"/>
  <c r="O26" i="1"/>
  <c r="O25" i="1"/>
  <c r="O27" i="1" s="1"/>
  <c r="O24" i="1"/>
  <c r="O23" i="1"/>
  <c r="O22" i="1"/>
  <c r="K38" i="1"/>
  <c r="K39" i="1" s="1"/>
  <c r="K37" i="1"/>
  <c r="K36" i="1"/>
  <c r="K35" i="1"/>
  <c r="K34" i="1"/>
  <c r="K32" i="1"/>
  <c r="K33" i="1" s="1"/>
  <c r="K31" i="1"/>
  <c r="K29" i="1"/>
  <c r="K28" i="1"/>
  <c r="K30" i="1" s="1"/>
  <c r="K26" i="1"/>
  <c r="K27" i="1" s="1"/>
  <c r="K25" i="1"/>
  <c r="K24" i="1"/>
  <c r="K23" i="1"/>
  <c r="K22" i="1"/>
  <c r="G38" i="1"/>
  <c r="G39" i="1" s="1"/>
  <c r="G37" i="1"/>
  <c r="G36" i="1"/>
  <c r="G35" i="1"/>
  <c r="G34" i="1"/>
  <c r="G32" i="1"/>
  <c r="G33" i="1" s="1"/>
  <c r="G31" i="1"/>
  <c r="G29" i="1"/>
  <c r="G30" i="1" s="1"/>
  <c r="G28" i="1"/>
  <c r="G26" i="1"/>
  <c r="G27" i="1" s="1"/>
  <c r="G25" i="1"/>
  <c r="G24" i="1"/>
  <c r="G23" i="1"/>
  <c r="G22" i="1"/>
  <c r="N59" i="1" l="1"/>
  <c r="N56" i="1"/>
  <c r="N53" i="1"/>
  <c r="N50" i="1"/>
  <c r="N47" i="1"/>
  <c r="N44" i="1"/>
  <c r="N41" i="1"/>
  <c r="M59" i="1"/>
  <c r="L59" i="1"/>
  <c r="M56" i="1"/>
  <c r="L56" i="1"/>
  <c r="M53" i="1"/>
  <c r="M50" i="1"/>
  <c r="M47" i="1"/>
  <c r="M44" i="1"/>
  <c r="M41" i="1"/>
  <c r="L53" i="1"/>
  <c r="L50" i="1"/>
  <c r="L47" i="1"/>
  <c r="L44" i="1"/>
  <c r="L41" i="1"/>
  <c r="Z38" i="1"/>
  <c r="Z39" i="1" s="1"/>
  <c r="Z37" i="1"/>
  <c r="Z36" i="1"/>
  <c r="Z35" i="1"/>
  <c r="Z34" i="1"/>
  <c r="Z32" i="1"/>
  <c r="Z33" i="1" s="1"/>
  <c r="Z31" i="1"/>
  <c r="Z29" i="1"/>
  <c r="Z30" i="1" s="1"/>
  <c r="Z28" i="1"/>
  <c r="Z26" i="1"/>
  <c r="Z27" i="1" s="1"/>
  <c r="Z25" i="1"/>
  <c r="Z24" i="1"/>
  <c r="Z23" i="1"/>
  <c r="Z22" i="1"/>
  <c r="V38" i="1"/>
  <c r="V39" i="1" s="1"/>
  <c r="V37" i="1"/>
  <c r="V36" i="1"/>
  <c r="V35" i="1"/>
  <c r="V34" i="1"/>
  <c r="V32" i="1"/>
  <c r="V33" i="1" s="1"/>
  <c r="V31" i="1"/>
  <c r="V29" i="1"/>
  <c r="V30" i="1" s="1"/>
  <c r="V28" i="1"/>
  <c r="V26" i="1"/>
  <c r="V27" i="1" s="1"/>
  <c r="V25" i="1"/>
  <c r="V24" i="1"/>
  <c r="V23" i="1"/>
  <c r="V22" i="1"/>
  <c r="R38" i="1"/>
  <c r="R39" i="1" s="1"/>
  <c r="R37" i="1"/>
  <c r="R36" i="1"/>
  <c r="R35" i="1"/>
  <c r="R34" i="1"/>
  <c r="R32" i="1"/>
  <c r="R33" i="1" s="1"/>
  <c r="R31" i="1"/>
  <c r="R29" i="1"/>
  <c r="R30" i="1" s="1"/>
  <c r="R28" i="1"/>
  <c r="R26" i="1"/>
  <c r="R27" i="1" s="1"/>
  <c r="R25" i="1"/>
  <c r="R24" i="1"/>
  <c r="R23" i="1"/>
  <c r="R22" i="1"/>
  <c r="N38" i="1"/>
  <c r="N37" i="1"/>
  <c r="N35" i="1"/>
  <c r="N36" i="1" s="1"/>
  <c r="N34" i="1"/>
  <c r="N32" i="1"/>
  <c r="N33" i="1" s="1"/>
  <c r="N31" i="1"/>
  <c r="N29" i="1"/>
  <c r="N28" i="1"/>
  <c r="N26" i="1"/>
  <c r="N27" i="1" s="1"/>
  <c r="N25" i="1"/>
  <c r="N23" i="1"/>
  <c r="N22" i="1"/>
  <c r="J38" i="1"/>
  <c r="J39" i="1" s="1"/>
  <c r="J37" i="1"/>
  <c r="J36" i="1"/>
  <c r="J35" i="1"/>
  <c r="J34" i="1"/>
  <c r="J32" i="1"/>
  <c r="J33" i="1" s="1"/>
  <c r="J31" i="1"/>
  <c r="J29" i="1"/>
  <c r="J30" i="1" s="1"/>
  <c r="J28" i="1"/>
  <c r="J26" i="1"/>
  <c r="J27" i="1" s="1"/>
  <c r="J25" i="1"/>
  <c r="J24" i="1"/>
  <c r="J23" i="1"/>
  <c r="J22" i="1"/>
  <c r="F38" i="1"/>
  <c r="F39" i="1" s="1"/>
  <c r="F37" i="1"/>
  <c r="F36" i="1"/>
  <c r="F35" i="1"/>
  <c r="F34" i="1"/>
  <c r="F32" i="1"/>
  <c r="F33" i="1" s="1"/>
  <c r="F31" i="1"/>
  <c r="F29" i="1"/>
  <c r="F30" i="1" s="1"/>
  <c r="F28" i="1"/>
  <c r="F26" i="1"/>
  <c r="F27" i="1" s="1"/>
  <c r="F25" i="1"/>
  <c r="F24" i="1"/>
  <c r="F23" i="1"/>
  <c r="F22" i="1"/>
  <c r="N39" i="1" l="1"/>
  <c r="N24" i="1"/>
  <c r="N30" i="1"/>
  <c r="U22" i="1"/>
  <c r="U24" i="1" s="1"/>
  <c r="Y38" i="1"/>
  <c r="Y39" i="1" s="1"/>
  <c r="Y37" i="1"/>
  <c r="Y36" i="1"/>
  <c r="Y35" i="1"/>
  <c r="Y34" i="1"/>
  <c r="Y32" i="1"/>
  <c r="Y33" i="1" s="1"/>
  <c r="Y31" i="1"/>
  <c r="Y29" i="1"/>
  <c r="Y30" i="1" s="1"/>
  <c r="Y28" i="1"/>
  <c r="Y26" i="1"/>
  <c r="Y27" i="1" s="1"/>
  <c r="Y24" i="1"/>
  <c r="Y23" i="1"/>
  <c r="Y22" i="1"/>
  <c r="U38" i="1"/>
  <c r="U39" i="1" s="1"/>
  <c r="U37" i="1"/>
  <c r="U36" i="1"/>
  <c r="U35" i="1"/>
  <c r="U34" i="1"/>
  <c r="U32" i="1"/>
  <c r="U33" i="1" s="1"/>
  <c r="U31" i="1"/>
  <c r="U29" i="1"/>
  <c r="U28" i="1"/>
  <c r="U30" i="1" s="1"/>
  <c r="U26" i="1"/>
  <c r="U27" i="1" s="1"/>
  <c r="U25" i="1"/>
  <c r="U23" i="1"/>
  <c r="Q38" i="1"/>
  <c r="Q39" i="1" s="1"/>
  <c r="Q37" i="1"/>
  <c r="Q36" i="1"/>
  <c r="Q35" i="1"/>
  <c r="Q34" i="1"/>
  <c r="Q32" i="1"/>
  <c r="Q33" i="1" s="1"/>
  <c r="Q31" i="1"/>
  <c r="Q29" i="1"/>
  <c r="Q28" i="1"/>
  <c r="Q30" i="1" s="1"/>
  <c r="Q26" i="1"/>
  <c r="Q27" i="1" s="1"/>
  <c r="Q25" i="1"/>
  <c r="Q24" i="1"/>
  <c r="Q23" i="1"/>
  <c r="Q22" i="1"/>
  <c r="M38" i="1"/>
  <c r="M39" i="1" s="1"/>
  <c r="M37" i="1"/>
  <c r="M36" i="1"/>
  <c r="M35" i="1"/>
  <c r="M34" i="1"/>
  <c r="M32" i="1"/>
  <c r="M33" i="1" s="1"/>
  <c r="M31" i="1"/>
  <c r="M29" i="1"/>
  <c r="M30" i="1" s="1"/>
  <c r="M28" i="1"/>
  <c r="M26" i="1"/>
  <c r="M27" i="1" s="1"/>
  <c r="M25" i="1"/>
  <c r="M24" i="1"/>
  <c r="M23" i="1"/>
  <c r="M22" i="1"/>
  <c r="I38" i="1"/>
  <c r="I39" i="1" s="1"/>
  <c r="I37" i="1"/>
  <c r="I36" i="1"/>
  <c r="I35" i="1"/>
  <c r="I34" i="1"/>
  <c r="I32" i="1"/>
  <c r="I33" i="1" s="1"/>
  <c r="I31" i="1"/>
  <c r="I29" i="1"/>
  <c r="I28" i="1"/>
  <c r="I30" i="1" s="1"/>
  <c r="I26" i="1"/>
  <c r="I27" i="1" s="1"/>
  <c r="I25" i="1"/>
  <c r="I24" i="1"/>
  <c r="I23" i="1"/>
  <c r="I22" i="1"/>
  <c r="E38" i="1"/>
  <c r="E39" i="1" s="1"/>
  <c r="E37" i="1"/>
  <c r="E36" i="1"/>
  <c r="E35" i="1"/>
  <c r="E34" i="1"/>
  <c r="E32" i="1"/>
  <c r="E33" i="1" s="1"/>
  <c r="E31" i="1"/>
  <c r="E29" i="1"/>
  <c r="E30" i="1" s="1"/>
  <c r="E28" i="1"/>
  <c r="E26" i="1"/>
  <c r="E27" i="1" s="1"/>
  <c r="E25" i="1"/>
  <c r="E24" i="1"/>
  <c r="E23" i="1"/>
  <c r="E22" i="1"/>
  <c r="X38" i="1"/>
  <c r="T38" i="1"/>
  <c r="P38" i="1"/>
  <c r="P39" i="1" s="1"/>
  <c r="L38" i="1"/>
  <c r="L39" i="1" s="1"/>
  <c r="H38" i="1"/>
  <c r="D38" i="1"/>
  <c r="X37" i="1"/>
  <c r="X39" i="1" s="1"/>
  <c r="T37" i="1"/>
  <c r="T39" i="1" s="1"/>
  <c r="P37" i="1"/>
  <c r="H37" i="1"/>
  <c r="H39" i="1" s="1"/>
  <c r="D37" i="1"/>
  <c r="D39" i="1" s="1"/>
  <c r="X35" i="1"/>
  <c r="X36" i="1" s="1"/>
  <c r="T35" i="1"/>
  <c r="T36" i="1" s="1"/>
  <c r="P35" i="1"/>
  <c r="L35" i="1"/>
  <c r="H35" i="1"/>
  <c r="H36" i="1" s="1"/>
  <c r="D35" i="1"/>
  <c r="D36" i="1" s="1"/>
  <c r="X34" i="1"/>
  <c r="T34" i="1"/>
  <c r="P34" i="1"/>
  <c r="P36" i="1" s="1"/>
  <c r="L34" i="1"/>
  <c r="L36" i="1" s="1"/>
  <c r="H34" i="1"/>
  <c r="D34" i="1"/>
  <c r="X32" i="1"/>
  <c r="T32" i="1"/>
  <c r="P32" i="1"/>
  <c r="P33" i="1" s="1"/>
  <c r="L32" i="1"/>
  <c r="L33" i="1" s="1"/>
  <c r="H32" i="1"/>
  <c r="D32" i="1"/>
  <c r="X31" i="1"/>
  <c r="X33" i="1" s="1"/>
  <c r="T31" i="1"/>
  <c r="T33" i="1" s="1"/>
  <c r="P31" i="1"/>
  <c r="L31" i="1"/>
  <c r="H31" i="1"/>
  <c r="H33" i="1" s="1"/>
  <c r="D31" i="1"/>
  <c r="D33" i="1" s="1"/>
  <c r="X29" i="1"/>
  <c r="X30" i="1" s="1"/>
  <c r="T29" i="1"/>
  <c r="T30" i="1" s="1"/>
  <c r="P29" i="1"/>
  <c r="L29" i="1"/>
  <c r="H29" i="1"/>
  <c r="H30" i="1" s="1"/>
  <c r="D29" i="1"/>
  <c r="D30" i="1" s="1"/>
  <c r="X28" i="1"/>
  <c r="T28" i="1"/>
  <c r="P28" i="1"/>
  <c r="P30" i="1" s="1"/>
  <c r="L28" i="1"/>
  <c r="L30" i="1" s="1"/>
  <c r="H28" i="1"/>
  <c r="D28" i="1"/>
  <c r="X26" i="1"/>
  <c r="T26" i="1"/>
  <c r="P26" i="1"/>
  <c r="L26" i="1"/>
  <c r="L27" i="1" s="1"/>
  <c r="H26" i="1"/>
  <c r="D26" i="1"/>
  <c r="X25" i="1"/>
  <c r="T25" i="1"/>
  <c r="T27" i="1" s="1"/>
  <c r="P25" i="1"/>
  <c r="L25" i="1"/>
  <c r="H25" i="1"/>
  <c r="D25" i="1"/>
  <c r="D27" i="1" s="1"/>
  <c r="X23" i="1"/>
  <c r="T23" i="1"/>
  <c r="T24" i="1" s="1"/>
  <c r="P23" i="1"/>
  <c r="L23" i="1"/>
  <c r="H23" i="1"/>
  <c r="D23" i="1"/>
  <c r="D24" i="1" s="1"/>
  <c r="X22" i="1"/>
  <c r="T22" i="1"/>
  <c r="P22" i="1"/>
  <c r="L22" i="1"/>
  <c r="L24" i="1" s="1"/>
  <c r="H22" i="1"/>
  <c r="D22" i="1"/>
  <c r="H27" i="1" l="1"/>
  <c r="X27" i="1"/>
  <c r="P27" i="1"/>
  <c r="P24" i="1"/>
  <c r="X24" i="1"/>
  <c r="H24" i="1"/>
</calcChain>
</file>

<file path=xl/sharedStrings.xml><?xml version="1.0" encoding="utf-8"?>
<sst xmlns="http://schemas.openxmlformats.org/spreadsheetml/2006/main" count="121" uniqueCount="54">
  <si>
    <t>N+N</t>
  </si>
  <si>
    <t>PO4</t>
  </si>
  <si>
    <t>SIL</t>
  </si>
  <si>
    <t>NO2</t>
  </si>
  <si>
    <t>NH4</t>
  </si>
  <si>
    <t>NO3-</t>
  </si>
  <si>
    <t>Ctrl C</t>
  </si>
  <si>
    <t>Ctrl A</t>
  </si>
  <si>
    <t>Ctrl B</t>
  </si>
  <si>
    <t>N C</t>
  </si>
  <si>
    <t>N B</t>
  </si>
  <si>
    <t>N A</t>
  </si>
  <si>
    <t>SAMW A</t>
  </si>
  <si>
    <t>SAMW B</t>
  </si>
  <si>
    <t>SAMW C</t>
  </si>
  <si>
    <t>Si A</t>
  </si>
  <si>
    <t>Si B</t>
  </si>
  <si>
    <t>Si C</t>
  </si>
  <si>
    <t>FeSi A</t>
  </si>
  <si>
    <t>FeSi B</t>
  </si>
  <si>
    <t>FeSi C</t>
  </si>
  <si>
    <t>Fe A</t>
  </si>
  <si>
    <t>Fe B</t>
  </si>
  <si>
    <t>Fe C</t>
  </si>
  <si>
    <t>Ctrl</t>
  </si>
  <si>
    <t>Avg</t>
  </si>
  <si>
    <t>StDev</t>
  </si>
  <si>
    <t>RSD</t>
  </si>
  <si>
    <t>Nitrate</t>
  </si>
  <si>
    <t>SAMW</t>
  </si>
  <si>
    <t>Silicate</t>
  </si>
  <si>
    <t>Fe Silicate</t>
  </si>
  <si>
    <t>Fe</t>
  </si>
  <si>
    <t>t0</t>
  </si>
  <si>
    <t>t24</t>
  </si>
  <si>
    <t>t48</t>
  </si>
  <si>
    <t>t120</t>
  </si>
  <si>
    <t>Spike concentrations</t>
  </si>
  <si>
    <t>1 L of Acropak filtered (0.22 µm) water added first to cubitainer, then cubi filled with unfiltered tank water (~19 L)</t>
  </si>
  <si>
    <t>1 mL of 222.6 mmol nitrate standard: prepared from NaNO3 salt; cleaned twice at sea with 200-400 mesh Chelex-100, rinsed with 10% HCl, flushed liberally with UHPW to restore pH to &gt;4</t>
  </si>
  <si>
    <t>4 nM</t>
  </si>
  <si>
    <t>11.8 µM</t>
  </si>
  <si>
    <t>Iron</t>
  </si>
  <si>
    <t>4 mL of 17 µmol/L Fe-57, final concentration of ~4 nM: 0.024 M HCl matrix, no evidence of nitrate, nitrite, phosphate, or silicate contamination according to SIO-ODF team</t>
  </si>
  <si>
    <t>3.75 µM</t>
  </si>
  <si>
    <t>6.8 mL (2x 3.4 mL) of 1000 mg/L silicate standard</t>
  </si>
  <si>
    <t>SAMW details</t>
  </si>
  <si>
    <t>s5 z350</t>
  </si>
  <si>
    <t>NO3</t>
  </si>
  <si>
    <t>µM</t>
  </si>
  <si>
    <t>SAMW Cubi details</t>
  </si>
  <si>
    <t>Control details</t>
  </si>
  <si>
    <t>Control</t>
  </si>
  <si>
    <t>Total vol (L)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</si>
</sst>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7" formatCode="0.0%"/>
    <numFmt numFmtId="168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164" fontId="0" fillId="0" borderId="0" xfId="0" applyNumberFormat="1"/>
    <xf numFmtId="9" fontId="0" fillId="0" borderId="0" xfId="1" applyFont="1"/>
    <xf numFmtId="164" fontId="0" fillId="3" borderId="0" xfId="0" applyNumberFormat="1" applyFill="1"/>
    <xf numFmtId="2" fontId="0" fillId="0" borderId="0" xfId="0" applyNumberFormat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0" fillId="2" borderId="4" xfId="0" applyNumberForma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/>
    <xf numFmtId="164" fontId="0" fillId="2" borderId="0" xfId="0" applyNumberFormat="1" applyFill="1"/>
    <xf numFmtId="9" fontId="0" fillId="2" borderId="0" xfId="1" applyFont="1" applyFill="1"/>
    <xf numFmtId="0" fontId="0" fillId="0" borderId="0" xfId="0" applyFill="1" applyBorder="1"/>
    <xf numFmtId="0" fontId="0" fillId="2" borderId="1" xfId="0" applyFill="1" applyBorder="1"/>
    <xf numFmtId="0" fontId="0" fillId="2" borderId="2" xfId="0" applyFill="1" applyBorder="1"/>
    <xf numFmtId="2" fontId="0" fillId="2" borderId="3" xfId="0" applyNumberFormat="1" applyFill="1" applyBorder="1"/>
    <xf numFmtId="2" fontId="0" fillId="2" borderId="5" xfId="0" applyNumberFormat="1" applyFill="1" applyBorder="1"/>
    <xf numFmtId="2" fontId="0" fillId="0" borderId="5" xfId="0" applyNumberFormat="1" applyBorder="1"/>
    <xf numFmtId="2" fontId="0" fillId="0" borderId="8" xfId="0" applyNumberFormat="1" applyBorder="1"/>
    <xf numFmtId="2" fontId="0" fillId="2" borderId="0" xfId="0" applyNumberFormat="1" applyFill="1" applyBorder="1"/>
    <xf numFmtId="2" fontId="0" fillId="0" borderId="5" xfId="0" applyNumberFormat="1" applyFill="1" applyBorder="1"/>
    <xf numFmtId="0" fontId="0" fillId="0" borderId="0" xfId="0" quotePrefix="1"/>
    <xf numFmtId="0" fontId="3" fillId="0" borderId="0" xfId="0" applyFont="1"/>
    <xf numFmtId="0" fontId="3" fillId="0" borderId="0" xfId="0" applyFont="1" applyAlignment="1">
      <alignment horizontal="center"/>
    </xf>
    <xf numFmtId="167" fontId="0" fillId="0" borderId="0" xfId="1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Eddy A: +Nitrate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'IncA data'!$D$21:$G$21</c:f>
              <c:numCache>
                <c:formatCode>General</c:formatCode>
                <c:ptCount val="4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 formatCode="0.00">
                  <c:v>120</c:v>
                </c:pt>
              </c:numCache>
            </c:numRef>
          </c:xVal>
          <c:yVal>
            <c:numRef>
              <c:f>'IncA data'!$X$25:$AA$25</c:f>
              <c:numCache>
                <c:formatCode>0.000</c:formatCode>
                <c:ptCount val="4"/>
                <c:pt idx="0">
                  <c:v>10.89</c:v>
                </c:pt>
                <c:pt idx="1">
                  <c:v>10.736666666666666</c:v>
                </c:pt>
                <c:pt idx="2">
                  <c:v>10.373333333333333</c:v>
                </c:pt>
                <c:pt idx="3">
                  <c:v>8.6433333333333326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5C-461F-87BC-D2349B56A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417535"/>
        <c:axId val="438607631"/>
      </c:scatterChart>
      <c:valAx>
        <c:axId val="4384175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Time (hours)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607631"/>
        <c:crosses val="autoZero"/>
        <c:crossBetween val="midCat"/>
        <c:majorUnit val="24"/>
      </c:valAx>
      <c:valAx>
        <c:axId val="438607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Nitrate (µmol/L)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4175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'IncA data'!$D$21:$G$21</c:f>
              <c:numCache>
                <c:formatCode>General</c:formatCode>
                <c:ptCount val="4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 formatCode="0.00">
                  <c:v>120</c:v>
                </c:pt>
              </c:numCache>
            </c:numRef>
          </c:xVal>
          <c:yVal>
            <c:numRef>
              <c:f>'IncA data'!$X$37:$AA$37</c:f>
              <c:numCache>
                <c:formatCode>0.000</c:formatCode>
                <c:ptCount val="4"/>
                <c:pt idx="0">
                  <c:v>0.1466666666666667</c:v>
                </c:pt>
                <c:pt idx="1">
                  <c:v>6.6666666666666666E-2</c:v>
                </c:pt>
                <c:pt idx="2">
                  <c:v>-1.6666666666666666E-2</c:v>
                </c:pt>
                <c:pt idx="3">
                  <c:v>-0.01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B9-4474-B6AE-5E1DDFD72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675295"/>
        <c:axId val="202447407"/>
      </c:scatterChart>
      <c:valAx>
        <c:axId val="429675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447407"/>
        <c:crosses val="autoZero"/>
        <c:crossBetween val="midCat"/>
      </c:valAx>
      <c:valAx>
        <c:axId val="202447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6752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Eddy A: +SAMW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'IncA data'!$D$21:$G$21</c:f>
              <c:numCache>
                <c:formatCode>General</c:formatCode>
                <c:ptCount val="4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 formatCode="0.00">
                  <c:v>120</c:v>
                </c:pt>
              </c:numCache>
            </c:numRef>
          </c:xVal>
          <c:yVal>
            <c:numRef>
              <c:f>'IncA data'!$X$28:$AA$28</c:f>
              <c:numCache>
                <c:formatCode>0.000</c:formatCode>
                <c:ptCount val="4"/>
                <c:pt idx="0">
                  <c:v>1.03</c:v>
                </c:pt>
                <c:pt idx="1">
                  <c:v>0.94000000000000006</c:v>
                </c:pt>
                <c:pt idx="2">
                  <c:v>0.65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02-4A08-B908-47F0D5E43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417535"/>
        <c:axId val="438607631"/>
      </c:scatterChart>
      <c:valAx>
        <c:axId val="4384175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Time (hours)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607631"/>
        <c:crosses val="autoZero"/>
        <c:crossBetween val="midCat"/>
        <c:majorUnit val="24"/>
      </c:valAx>
      <c:valAx>
        <c:axId val="43860763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Nitrate (µmol/L)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4175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40</xdr:row>
      <xdr:rowOff>47625</xdr:rowOff>
    </xdr:from>
    <xdr:to>
      <xdr:col>10</xdr:col>
      <xdr:colOff>400050</xdr:colOff>
      <xdr:row>58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88CB14-7E78-4AEE-9035-337CC8040C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0</xdr:colOff>
      <xdr:row>21</xdr:row>
      <xdr:rowOff>0</xdr:rowOff>
    </xdr:from>
    <xdr:to>
      <xdr:col>36</xdr:col>
      <xdr:colOff>304800</xdr:colOff>
      <xdr:row>36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E748213-2815-4CA0-89AE-A8509C9198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40</xdr:row>
      <xdr:rowOff>0</xdr:rowOff>
    </xdr:from>
    <xdr:to>
      <xdr:col>22</xdr:col>
      <xdr:colOff>304800</xdr:colOff>
      <xdr:row>58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8BE63C4-E273-4E17-8A3F-9608EDDD9E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6B1A9-825E-4171-8394-DAB51BAB75F1}">
  <dimension ref="A4:I29"/>
  <sheetViews>
    <sheetView tabSelected="1" workbookViewId="0">
      <selection activeCell="G14" sqref="G14"/>
    </sheetView>
  </sheetViews>
  <sheetFormatPr defaultRowHeight="15" x14ac:dyDescent="0.25"/>
  <cols>
    <col min="2" max="2" width="11" bestFit="1" customWidth="1"/>
  </cols>
  <sheetData>
    <row r="4" spans="1:4" x14ac:dyDescent="0.25">
      <c r="A4" s="32" t="s">
        <v>37</v>
      </c>
    </row>
    <row r="5" spans="1:4" x14ac:dyDescent="0.25">
      <c r="A5" s="31" t="s">
        <v>29</v>
      </c>
      <c r="B5" s="31"/>
      <c r="C5" t="s">
        <v>38</v>
      </c>
    </row>
    <row r="6" spans="1:4" x14ac:dyDescent="0.25">
      <c r="A6" t="s">
        <v>28</v>
      </c>
      <c r="B6" t="s">
        <v>41</v>
      </c>
      <c r="C6" t="s">
        <v>39</v>
      </c>
    </row>
    <row r="7" spans="1:4" x14ac:dyDescent="0.25">
      <c r="A7" t="s">
        <v>30</v>
      </c>
      <c r="B7" t="s">
        <v>44</v>
      </c>
      <c r="C7" t="s">
        <v>45</v>
      </c>
    </row>
    <row r="8" spans="1:4" x14ac:dyDescent="0.25">
      <c r="A8" t="s">
        <v>42</v>
      </c>
      <c r="B8" t="s">
        <v>40</v>
      </c>
      <c r="C8" t="s">
        <v>43</v>
      </c>
    </row>
    <row r="10" spans="1:4" x14ac:dyDescent="0.25">
      <c r="A10" s="32" t="s">
        <v>46</v>
      </c>
    </row>
    <row r="11" spans="1:4" x14ac:dyDescent="0.25">
      <c r="A11" t="s">
        <v>47</v>
      </c>
      <c r="B11" t="s">
        <v>48</v>
      </c>
      <c r="C11">
        <v>19.43</v>
      </c>
      <c r="D11" t="s">
        <v>49</v>
      </c>
    </row>
    <row r="12" spans="1:4" x14ac:dyDescent="0.25">
      <c r="B12" t="s">
        <v>3</v>
      </c>
      <c r="C12">
        <v>0.02</v>
      </c>
      <c r="D12" t="s">
        <v>49</v>
      </c>
    </row>
    <row r="13" spans="1:4" x14ac:dyDescent="0.25">
      <c r="B13" t="s">
        <v>4</v>
      </c>
      <c r="C13">
        <v>0</v>
      </c>
      <c r="D13" t="s">
        <v>49</v>
      </c>
    </row>
    <row r="14" spans="1:4" x14ac:dyDescent="0.25">
      <c r="B14" t="s">
        <v>30</v>
      </c>
      <c r="C14">
        <v>7.7</v>
      </c>
      <c r="D14" t="s">
        <v>49</v>
      </c>
    </row>
    <row r="15" spans="1:4" x14ac:dyDescent="0.25">
      <c r="B15" t="s">
        <v>1</v>
      </c>
      <c r="C15">
        <v>1.36</v>
      </c>
      <c r="D15" t="s">
        <v>49</v>
      </c>
    </row>
    <row r="17" spans="1:9" x14ac:dyDescent="0.25">
      <c r="A17" s="32" t="s">
        <v>50</v>
      </c>
      <c r="F17" s="33" t="s">
        <v>29</v>
      </c>
      <c r="G17" s="33" t="s">
        <v>52</v>
      </c>
      <c r="I17" s="32" t="s">
        <v>53</v>
      </c>
    </row>
    <row r="18" spans="1:9" x14ac:dyDescent="0.25">
      <c r="B18" t="s">
        <v>48</v>
      </c>
      <c r="C18">
        <v>1.03</v>
      </c>
      <c r="D18" t="s">
        <v>49</v>
      </c>
      <c r="F18" s="34">
        <f>(C18-C25)/(C11-C25)</f>
        <v>4.597303836847564E-2</v>
      </c>
      <c r="G18" s="35">
        <f>1-F18</f>
        <v>0.95402696163152434</v>
      </c>
      <c r="I18" s="36">
        <f>1/F18</f>
        <v>21.751879699248118</v>
      </c>
    </row>
    <row r="19" spans="1:9" x14ac:dyDescent="0.25">
      <c r="B19" t="s">
        <v>3</v>
      </c>
      <c r="C19">
        <v>0.02</v>
      </c>
      <c r="D19" t="s">
        <v>49</v>
      </c>
      <c r="F19" s="34"/>
      <c r="G19" s="35"/>
    </row>
    <row r="20" spans="1:9" x14ac:dyDescent="0.25">
      <c r="B20" t="s">
        <v>4</v>
      </c>
      <c r="C20" s="5">
        <v>6.3333333333333339E-2</v>
      </c>
      <c r="D20" t="s">
        <v>49</v>
      </c>
      <c r="F20" s="34"/>
      <c r="G20" s="35"/>
    </row>
    <row r="21" spans="1:9" x14ac:dyDescent="0.25">
      <c r="B21" t="s">
        <v>30</v>
      </c>
      <c r="C21">
        <v>0</v>
      </c>
      <c r="D21" t="s">
        <v>49</v>
      </c>
      <c r="F21" s="34"/>
      <c r="G21" s="35"/>
    </row>
    <row r="22" spans="1:9" x14ac:dyDescent="0.25">
      <c r="B22" t="s">
        <v>1</v>
      </c>
      <c r="C22">
        <v>0.22999999999999998</v>
      </c>
      <c r="D22" t="s">
        <v>49</v>
      </c>
      <c r="F22" s="34">
        <f>(C22-C29)/(C15-C29)</f>
        <v>4.2372881355932167E-2</v>
      </c>
      <c r="G22" s="35">
        <f>1-F22</f>
        <v>0.9576271186440678</v>
      </c>
      <c r="I22" s="36">
        <f>1/F22</f>
        <v>23.600000000000019</v>
      </c>
    </row>
    <row r="24" spans="1:9" x14ac:dyDescent="0.25">
      <c r="A24" s="32" t="s">
        <v>51</v>
      </c>
    </row>
    <row r="25" spans="1:9" x14ac:dyDescent="0.25">
      <c r="B25" t="s">
        <v>48</v>
      </c>
      <c r="C25" s="5">
        <v>0.14333333333333334</v>
      </c>
      <c r="D25" t="s">
        <v>49</v>
      </c>
    </row>
    <row r="26" spans="1:9" x14ac:dyDescent="0.25">
      <c r="B26" t="s">
        <v>3</v>
      </c>
      <c r="C26">
        <v>0.02</v>
      </c>
      <c r="D26" t="s">
        <v>49</v>
      </c>
    </row>
    <row r="27" spans="1:9" x14ac:dyDescent="0.25">
      <c r="B27" t="s">
        <v>4</v>
      </c>
      <c r="C27" s="5">
        <v>2.6666666666666668E-2</v>
      </c>
      <c r="D27" t="s">
        <v>49</v>
      </c>
    </row>
    <row r="28" spans="1:9" x14ac:dyDescent="0.25">
      <c r="B28" t="s">
        <v>30</v>
      </c>
      <c r="C28">
        <v>0</v>
      </c>
      <c r="D28" t="s">
        <v>49</v>
      </c>
    </row>
    <row r="29" spans="1:9" x14ac:dyDescent="0.25">
      <c r="B29" t="s">
        <v>1</v>
      </c>
      <c r="C29">
        <v>0.18000000000000002</v>
      </c>
      <c r="D29" t="s">
        <v>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05A8C-E716-4AB2-9477-07BEEEA6BDAB}">
  <dimension ref="B1:AA59"/>
  <sheetViews>
    <sheetView topLeftCell="A31" workbookViewId="0">
      <selection activeCell="T37" sqref="T37"/>
    </sheetView>
  </sheetViews>
  <sheetFormatPr defaultRowHeight="15" x14ac:dyDescent="0.25"/>
  <cols>
    <col min="2" max="2" width="10" bestFit="1" customWidth="1"/>
    <col min="13" max="15" width="9.140625" customWidth="1"/>
  </cols>
  <sheetData>
    <row r="1" spans="3:27" ht="15.75" thickBot="1" x14ac:dyDescent="0.3">
      <c r="D1" s="19" t="s">
        <v>33</v>
      </c>
      <c r="E1" s="19" t="s">
        <v>34</v>
      </c>
      <c r="F1" s="19" t="s">
        <v>35</v>
      </c>
      <c r="G1" s="19" t="s">
        <v>36</v>
      </c>
      <c r="H1" s="19" t="s">
        <v>33</v>
      </c>
      <c r="I1" s="19" t="s">
        <v>34</v>
      </c>
      <c r="J1" s="19" t="s">
        <v>35</v>
      </c>
      <c r="K1" s="19" t="s">
        <v>36</v>
      </c>
      <c r="L1" s="19" t="s">
        <v>33</v>
      </c>
      <c r="M1" s="19" t="s">
        <v>34</v>
      </c>
      <c r="N1" s="19" t="s">
        <v>35</v>
      </c>
      <c r="O1" s="19" t="s">
        <v>36</v>
      </c>
      <c r="P1" s="19" t="s">
        <v>33</v>
      </c>
      <c r="Q1" s="19" t="s">
        <v>34</v>
      </c>
      <c r="R1" s="19" t="s">
        <v>35</v>
      </c>
      <c r="S1" s="19" t="s">
        <v>36</v>
      </c>
      <c r="T1" s="19" t="s">
        <v>33</v>
      </c>
      <c r="U1" s="19" t="s">
        <v>34</v>
      </c>
      <c r="V1" s="19" t="s">
        <v>35</v>
      </c>
      <c r="W1" s="19" t="s">
        <v>36</v>
      </c>
      <c r="X1" s="19" t="s">
        <v>33</v>
      </c>
      <c r="Y1" s="19" t="s">
        <v>34</v>
      </c>
      <c r="Z1" s="19" t="s">
        <v>35</v>
      </c>
      <c r="AA1" s="19" t="s">
        <v>36</v>
      </c>
    </row>
    <row r="2" spans="3:27" ht="15.75" thickBot="1" x14ac:dyDescent="0.3">
      <c r="D2" s="16" t="s">
        <v>0</v>
      </c>
      <c r="E2" s="17"/>
      <c r="F2" s="17"/>
      <c r="G2" s="18"/>
      <c r="H2" s="16" t="s">
        <v>1</v>
      </c>
      <c r="I2" s="17"/>
      <c r="J2" s="17"/>
      <c r="K2" s="18"/>
      <c r="L2" s="16" t="s">
        <v>2</v>
      </c>
      <c r="M2" s="17"/>
      <c r="N2" s="17"/>
      <c r="O2" s="18"/>
      <c r="P2" s="16" t="s">
        <v>3</v>
      </c>
      <c r="Q2" s="17"/>
      <c r="R2" s="17"/>
      <c r="S2" s="18"/>
      <c r="T2" s="16" t="s">
        <v>4</v>
      </c>
      <c r="U2" s="17"/>
      <c r="V2" s="17"/>
      <c r="W2" s="18"/>
      <c r="X2" s="16" t="s">
        <v>5</v>
      </c>
      <c r="Y2" s="17"/>
      <c r="Z2" s="17"/>
      <c r="AA2" s="18"/>
    </row>
    <row r="3" spans="3:27" s="1" customFormat="1" x14ac:dyDescent="0.25">
      <c r="C3" s="1" t="s">
        <v>7</v>
      </c>
      <c r="D3" s="23">
        <v>0.17</v>
      </c>
      <c r="E3" s="24">
        <v>0.06</v>
      </c>
      <c r="F3" s="24">
        <v>0.01</v>
      </c>
      <c r="G3" s="25">
        <v>0.01</v>
      </c>
      <c r="H3" s="6">
        <v>0.18</v>
      </c>
      <c r="I3" s="7">
        <v>0.17</v>
      </c>
      <c r="J3" s="7">
        <v>0.17</v>
      </c>
      <c r="K3" s="8">
        <v>0.17</v>
      </c>
      <c r="L3" s="6">
        <v>-0.7</v>
      </c>
      <c r="M3" s="7">
        <v>0</v>
      </c>
      <c r="N3" s="7">
        <v>-0.7</v>
      </c>
      <c r="O3" s="8">
        <v>0.4</v>
      </c>
      <c r="P3" s="6">
        <v>0.02</v>
      </c>
      <c r="Q3" s="7">
        <v>0.03</v>
      </c>
      <c r="R3" s="7">
        <v>0</v>
      </c>
      <c r="S3" s="8">
        <v>0.01</v>
      </c>
      <c r="T3" s="6">
        <v>7.0000000000000007E-2</v>
      </c>
      <c r="U3" s="7">
        <v>0.01</v>
      </c>
      <c r="V3" s="7">
        <v>-0.01</v>
      </c>
      <c r="W3" s="8">
        <v>7.0000000000000007E-2</v>
      </c>
      <c r="X3" s="6">
        <v>0.15000000000000002</v>
      </c>
      <c r="Y3" s="7">
        <v>4.9999999999999996E-2</v>
      </c>
      <c r="Z3" s="7">
        <v>0.01</v>
      </c>
      <c r="AA3" s="8">
        <v>0</v>
      </c>
    </row>
    <row r="4" spans="3:27" s="1" customFormat="1" x14ac:dyDescent="0.25">
      <c r="C4" s="1" t="s">
        <v>8</v>
      </c>
      <c r="D4" s="6">
        <v>0.16</v>
      </c>
      <c r="E4" s="7">
        <v>0.09</v>
      </c>
      <c r="F4" s="7">
        <v>0.01</v>
      </c>
      <c r="G4" s="26">
        <v>0.01</v>
      </c>
      <c r="H4" s="6">
        <v>0.19</v>
      </c>
      <c r="I4" s="7">
        <v>0.18</v>
      </c>
      <c r="J4" s="7">
        <v>0.16</v>
      </c>
      <c r="K4" s="8">
        <v>0.16</v>
      </c>
      <c r="L4" s="6">
        <v>-0.6</v>
      </c>
      <c r="M4" s="7">
        <v>-0.2</v>
      </c>
      <c r="N4" s="7">
        <v>-0.4</v>
      </c>
      <c r="O4" s="8">
        <v>0.4</v>
      </c>
      <c r="P4" s="6">
        <v>0.02</v>
      </c>
      <c r="Q4" s="7">
        <v>0.03</v>
      </c>
      <c r="R4" s="7">
        <v>0</v>
      </c>
      <c r="S4" s="8">
        <v>0.01</v>
      </c>
      <c r="T4" s="6">
        <v>0.01</v>
      </c>
      <c r="U4" s="7">
        <v>0.39</v>
      </c>
      <c r="V4" s="7">
        <v>0.02</v>
      </c>
      <c r="W4" s="8">
        <v>-0.04</v>
      </c>
      <c r="X4" s="6">
        <v>0.14000000000000001</v>
      </c>
      <c r="Y4" s="7">
        <v>-0.30000000000000004</v>
      </c>
      <c r="Z4" s="7">
        <v>0.01</v>
      </c>
      <c r="AA4" s="8">
        <v>0</v>
      </c>
    </row>
    <row r="5" spans="3:27" s="1" customFormat="1" x14ac:dyDescent="0.25">
      <c r="C5" s="1" t="s">
        <v>6</v>
      </c>
      <c r="D5" s="6">
        <v>0.16</v>
      </c>
      <c r="E5" s="7">
        <v>0.06</v>
      </c>
      <c r="F5" s="29">
        <v>0</v>
      </c>
      <c r="G5" s="26">
        <v>0</v>
      </c>
      <c r="H5" s="6">
        <v>0.17</v>
      </c>
      <c r="I5" s="7">
        <v>0.17</v>
      </c>
      <c r="J5" s="7">
        <v>0.17</v>
      </c>
      <c r="K5" s="8">
        <v>0.17</v>
      </c>
      <c r="L5" s="6">
        <v>-0.6</v>
      </c>
      <c r="M5" s="7">
        <v>-0.1</v>
      </c>
      <c r="N5" s="7">
        <v>-0.3</v>
      </c>
      <c r="O5" s="8">
        <v>0.4</v>
      </c>
      <c r="P5" s="6">
        <v>0.02</v>
      </c>
      <c r="Q5" s="7">
        <v>0.03</v>
      </c>
      <c r="R5" s="7">
        <v>0</v>
      </c>
      <c r="S5" s="8">
        <v>0</v>
      </c>
      <c r="T5" s="15">
        <v>0</v>
      </c>
      <c r="U5" s="7">
        <v>-0.01</v>
      </c>
      <c r="V5" s="7">
        <v>0.01</v>
      </c>
      <c r="W5" s="8">
        <v>-0.05</v>
      </c>
      <c r="X5" s="6">
        <v>0.14000000000000001</v>
      </c>
      <c r="Y5" s="7">
        <v>6.9999999999999993E-2</v>
      </c>
      <c r="Z5" s="7">
        <v>0</v>
      </c>
      <c r="AA5" s="8">
        <v>0</v>
      </c>
    </row>
    <row r="6" spans="3:27" x14ac:dyDescent="0.25">
      <c r="C6" t="s">
        <v>11</v>
      </c>
      <c r="D6" s="9">
        <v>11.18</v>
      </c>
      <c r="E6" s="10">
        <v>10.98</v>
      </c>
      <c r="F6" s="10">
        <v>10.71</v>
      </c>
      <c r="G6" s="27">
        <v>8.83</v>
      </c>
      <c r="H6" s="9">
        <v>0.17</v>
      </c>
      <c r="I6" s="10">
        <v>0.17</v>
      </c>
      <c r="J6" s="10">
        <v>0.15</v>
      </c>
      <c r="K6" s="11">
        <v>0.08</v>
      </c>
      <c r="L6" s="9">
        <v>-0.6</v>
      </c>
      <c r="M6" s="10">
        <v>-0.1</v>
      </c>
      <c r="N6" s="10">
        <v>-0.5</v>
      </c>
      <c r="O6" s="11">
        <v>0.4</v>
      </c>
      <c r="P6" s="9">
        <v>0.02</v>
      </c>
      <c r="Q6" s="10">
        <v>0.04</v>
      </c>
      <c r="R6" s="10">
        <v>0.03</v>
      </c>
      <c r="S6" s="11">
        <v>7.0000000000000007E-2</v>
      </c>
      <c r="T6" s="9">
        <v>0.03</v>
      </c>
      <c r="U6" s="10">
        <v>-0.02</v>
      </c>
      <c r="V6" s="10">
        <v>0.02</v>
      </c>
      <c r="W6" s="11">
        <v>-0.05</v>
      </c>
      <c r="X6" s="9">
        <v>11.16</v>
      </c>
      <c r="Y6" s="10">
        <v>11</v>
      </c>
      <c r="Z6" s="10">
        <v>10.680000000000001</v>
      </c>
      <c r="AA6" s="11">
        <v>8.76</v>
      </c>
    </row>
    <row r="7" spans="3:27" x14ac:dyDescent="0.25">
      <c r="C7" t="s">
        <v>10</v>
      </c>
      <c r="D7" s="9">
        <v>10.68</v>
      </c>
      <c r="E7" s="10">
        <v>10.51</v>
      </c>
      <c r="F7" s="10">
        <v>10.16</v>
      </c>
      <c r="G7" s="27">
        <v>8.67</v>
      </c>
      <c r="H7" s="9">
        <v>0.18</v>
      </c>
      <c r="I7" s="10">
        <v>0.17</v>
      </c>
      <c r="J7" s="10">
        <v>0.16</v>
      </c>
      <c r="K7" s="11">
        <v>0.09</v>
      </c>
      <c r="L7" s="9">
        <v>-0.5</v>
      </c>
      <c r="M7" s="10">
        <v>-0.1</v>
      </c>
      <c r="N7" s="10">
        <v>-0.1</v>
      </c>
      <c r="O7" s="11">
        <v>0.3</v>
      </c>
      <c r="P7" s="9">
        <v>0.01</v>
      </c>
      <c r="Q7" s="10">
        <v>0.03</v>
      </c>
      <c r="R7" s="10">
        <v>0.02</v>
      </c>
      <c r="S7" s="11">
        <v>7.0000000000000007E-2</v>
      </c>
      <c r="T7" s="9">
        <v>0.01</v>
      </c>
      <c r="U7" s="10">
        <v>-0.01</v>
      </c>
      <c r="V7" s="10">
        <v>-0.01</v>
      </c>
      <c r="W7" s="11">
        <v>-0.03</v>
      </c>
      <c r="X7" s="9">
        <v>10.67</v>
      </c>
      <c r="Y7" s="10">
        <v>10.52</v>
      </c>
      <c r="Z7" s="10">
        <v>10.14</v>
      </c>
      <c r="AA7" s="11">
        <v>8.6</v>
      </c>
    </row>
    <row r="8" spans="3:27" x14ac:dyDescent="0.25">
      <c r="C8" t="s">
        <v>9</v>
      </c>
      <c r="D8" s="9">
        <v>10.86</v>
      </c>
      <c r="E8" s="10">
        <v>10.66</v>
      </c>
      <c r="F8" s="10">
        <v>10.32</v>
      </c>
      <c r="G8" s="27">
        <v>8.64</v>
      </c>
      <c r="H8" s="9">
        <v>0.18</v>
      </c>
      <c r="I8" s="10">
        <v>0.18</v>
      </c>
      <c r="J8" s="10">
        <v>0.17</v>
      </c>
      <c r="K8" s="11">
        <v>0.09</v>
      </c>
      <c r="L8" s="9">
        <v>-0.6</v>
      </c>
      <c r="M8" s="10">
        <v>0</v>
      </c>
      <c r="N8" s="10">
        <v>-0.6</v>
      </c>
      <c r="O8" s="11">
        <v>0.4</v>
      </c>
      <c r="P8" s="9">
        <v>0.02</v>
      </c>
      <c r="Q8" s="10">
        <v>0.02</v>
      </c>
      <c r="R8" s="10">
        <v>0.02</v>
      </c>
      <c r="S8" s="11">
        <v>7.0000000000000007E-2</v>
      </c>
      <c r="T8" s="9">
        <v>0.02</v>
      </c>
      <c r="U8" s="10">
        <v>-0.03</v>
      </c>
      <c r="V8" s="10">
        <v>-0.02</v>
      </c>
      <c r="W8" s="11">
        <v>-0.05</v>
      </c>
      <c r="X8" s="9">
        <v>10.84</v>
      </c>
      <c r="Y8" s="10">
        <v>10.69</v>
      </c>
      <c r="Z8" s="10">
        <v>10.3</v>
      </c>
      <c r="AA8" s="11">
        <v>8.57</v>
      </c>
    </row>
    <row r="9" spans="3:27" s="1" customFormat="1" x14ac:dyDescent="0.25">
      <c r="C9" s="1" t="s">
        <v>12</v>
      </c>
      <c r="D9" s="6">
        <v>1.04</v>
      </c>
      <c r="E9" s="7">
        <v>0.9</v>
      </c>
      <c r="F9" s="7">
        <v>0.64</v>
      </c>
      <c r="G9" s="26">
        <v>0</v>
      </c>
      <c r="H9" s="6">
        <v>0.23</v>
      </c>
      <c r="I9" s="7">
        <v>0.23</v>
      </c>
      <c r="J9" s="7">
        <v>0.21</v>
      </c>
      <c r="K9" s="8">
        <v>0.17</v>
      </c>
      <c r="L9" s="6">
        <v>-0.1</v>
      </c>
      <c r="M9" s="7">
        <v>0.4</v>
      </c>
      <c r="N9" s="7">
        <v>-0.1</v>
      </c>
      <c r="O9" s="8">
        <v>0.7</v>
      </c>
      <c r="P9" s="6">
        <v>0.02</v>
      </c>
      <c r="Q9" s="7">
        <v>0.02</v>
      </c>
      <c r="R9" s="7">
        <v>0.01</v>
      </c>
      <c r="S9" s="8">
        <v>0</v>
      </c>
      <c r="T9" s="6">
        <v>0.05</v>
      </c>
      <c r="U9" s="7">
        <v>-0.01</v>
      </c>
      <c r="V9" s="7">
        <v>0</v>
      </c>
      <c r="W9" s="8">
        <v>-0.04</v>
      </c>
      <c r="X9" s="6">
        <v>1.02</v>
      </c>
      <c r="Y9" s="7">
        <v>0.91</v>
      </c>
      <c r="Z9" s="7">
        <v>0.63</v>
      </c>
      <c r="AA9" s="8">
        <v>0</v>
      </c>
    </row>
    <row r="10" spans="3:27" s="1" customFormat="1" x14ac:dyDescent="0.25">
      <c r="C10" s="1" t="s">
        <v>13</v>
      </c>
      <c r="D10" s="6">
        <v>1.07</v>
      </c>
      <c r="E10" s="7">
        <v>0.93</v>
      </c>
      <c r="F10" s="7">
        <v>0.69</v>
      </c>
      <c r="G10" s="26">
        <v>0</v>
      </c>
      <c r="H10" s="6">
        <v>0.22</v>
      </c>
      <c r="I10" s="7">
        <v>0.22</v>
      </c>
      <c r="J10" s="7">
        <v>0.2</v>
      </c>
      <c r="K10" s="8">
        <v>0.16</v>
      </c>
      <c r="L10" s="6">
        <v>-0.2</v>
      </c>
      <c r="M10" s="7">
        <v>0.3</v>
      </c>
      <c r="N10" s="7">
        <v>0.1</v>
      </c>
      <c r="O10" s="8">
        <v>0.7</v>
      </c>
      <c r="P10" s="6">
        <v>0.02</v>
      </c>
      <c r="Q10" s="7">
        <v>0.03</v>
      </c>
      <c r="R10" s="7">
        <v>0.01</v>
      </c>
      <c r="S10" s="8">
        <v>0.01</v>
      </c>
      <c r="T10" s="6">
        <v>0.08</v>
      </c>
      <c r="U10" s="7">
        <v>-0.03</v>
      </c>
      <c r="V10" s="7">
        <v>0.05</v>
      </c>
      <c r="W10" s="8">
        <v>-0.05</v>
      </c>
      <c r="X10" s="6">
        <v>1.05</v>
      </c>
      <c r="Y10" s="7">
        <v>0.96000000000000008</v>
      </c>
      <c r="Z10" s="7">
        <v>0.67999999999999994</v>
      </c>
      <c r="AA10" s="8">
        <v>-0.01</v>
      </c>
    </row>
    <row r="11" spans="3:27" s="1" customFormat="1" x14ac:dyDescent="0.25">
      <c r="C11" s="1" t="s">
        <v>14</v>
      </c>
      <c r="D11" s="6">
        <v>1.04</v>
      </c>
      <c r="E11" s="7">
        <v>0.93</v>
      </c>
      <c r="F11" s="7">
        <v>0.65</v>
      </c>
      <c r="G11" s="26">
        <v>-0.01</v>
      </c>
      <c r="H11" s="6">
        <v>0.24</v>
      </c>
      <c r="I11" s="7">
        <v>0.23</v>
      </c>
      <c r="J11" s="7">
        <v>0.21</v>
      </c>
      <c r="K11" s="8">
        <v>0.15</v>
      </c>
      <c r="L11" s="6">
        <v>-0.1</v>
      </c>
      <c r="M11" s="7">
        <v>0.2</v>
      </c>
      <c r="N11" s="7">
        <v>0.1</v>
      </c>
      <c r="O11" s="8">
        <v>0.8</v>
      </c>
      <c r="P11" s="6">
        <v>0.02</v>
      </c>
      <c r="Q11" s="7">
        <v>0.03</v>
      </c>
      <c r="R11" s="7">
        <v>0.01</v>
      </c>
      <c r="S11" s="8">
        <v>0</v>
      </c>
      <c r="T11" s="6">
        <v>0.06</v>
      </c>
      <c r="U11" s="7">
        <v>-0.02</v>
      </c>
      <c r="V11" s="7">
        <v>-0.01</v>
      </c>
      <c r="W11" s="8">
        <v>-0.03</v>
      </c>
      <c r="X11" s="6">
        <v>1.02</v>
      </c>
      <c r="Y11" s="7">
        <v>0.95000000000000007</v>
      </c>
      <c r="Z11" s="7">
        <v>0.64</v>
      </c>
      <c r="AA11" s="8">
        <v>-0.01</v>
      </c>
    </row>
    <row r="12" spans="3:27" x14ac:dyDescent="0.25">
      <c r="C12" t="s">
        <v>15</v>
      </c>
      <c r="D12" s="9">
        <v>0.16</v>
      </c>
      <c r="E12" s="10">
        <v>0.09</v>
      </c>
      <c r="F12" s="10">
        <v>-0.01</v>
      </c>
      <c r="G12" s="27">
        <v>0</v>
      </c>
      <c r="H12" s="9">
        <v>0.2</v>
      </c>
      <c r="I12" s="10">
        <v>0.18</v>
      </c>
      <c r="J12" s="10">
        <v>0.16</v>
      </c>
      <c r="K12" s="11">
        <v>0.15</v>
      </c>
      <c r="L12" s="9">
        <v>4.5</v>
      </c>
      <c r="M12" s="10">
        <v>4.9000000000000004</v>
      </c>
      <c r="N12" s="10">
        <v>4.5999999999999996</v>
      </c>
      <c r="O12" s="11">
        <v>5.4</v>
      </c>
      <c r="P12" s="9">
        <v>0.02</v>
      </c>
      <c r="Q12" s="10">
        <v>0.03</v>
      </c>
      <c r="R12" s="10">
        <v>0</v>
      </c>
      <c r="S12" s="11">
        <v>0</v>
      </c>
      <c r="T12" s="9">
        <v>0.04</v>
      </c>
      <c r="U12" s="10">
        <v>-0.01</v>
      </c>
      <c r="V12" s="10">
        <v>-0.01</v>
      </c>
      <c r="W12" s="11">
        <v>-0.03</v>
      </c>
      <c r="X12" s="9">
        <v>0.14000000000000001</v>
      </c>
      <c r="Y12" s="10">
        <v>9.9999999999999992E-2</v>
      </c>
      <c r="Z12" s="10">
        <v>-0.01</v>
      </c>
      <c r="AA12" s="11">
        <v>0</v>
      </c>
    </row>
    <row r="13" spans="3:27" x14ac:dyDescent="0.25">
      <c r="C13" t="s">
        <v>16</v>
      </c>
      <c r="D13" s="9">
        <v>0.16</v>
      </c>
      <c r="E13" s="10">
        <v>0.09</v>
      </c>
      <c r="F13" s="10">
        <v>-0.02</v>
      </c>
      <c r="G13" s="27">
        <v>0</v>
      </c>
      <c r="H13" s="9">
        <v>0.17</v>
      </c>
      <c r="I13" s="10">
        <v>0.18</v>
      </c>
      <c r="J13" s="10">
        <v>0.17</v>
      </c>
      <c r="K13" s="11">
        <v>0.16</v>
      </c>
      <c r="L13" s="9">
        <v>4.7</v>
      </c>
      <c r="M13" s="10">
        <v>5.2</v>
      </c>
      <c r="N13" s="10">
        <v>5.0999999999999996</v>
      </c>
      <c r="O13" s="11">
        <v>5.6</v>
      </c>
      <c r="P13" s="9">
        <v>0.02</v>
      </c>
      <c r="Q13" s="10">
        <v>0.03</v>
      </c>
      <c r="R13" s="10">
        <v>0</v>
      </c>
      <c r="S13" s="11">
        <v>0</v>
      </c>
      <c r="T13" s="9">
        <v>0.05</v>
      </c>
      <c r="U13" s="10">
        <v>-0.02</v>
      </c>
      <c r="V13" s="10">
        <v>-0.02</v>
      </c>
      <c r="W13" s="11">
        <v>0.03</v>
      </c>
      <c r="X13" s="9">
        <v>0.14000000000000001</v>
      </c>
      <c r="Y13" s="10">
        <v>0.11</v>
      </c>
      <c r="Z13" s="10">
        <v>-0.02</v>
      </c>
      <c r="AA13" s="11">
        <v>0</v>
      </c>
    </row>
    <row r="14" spans="3:27" x14ac:dyDescent="0.25">
      <c r="C14" t="s">
        <v>17</v>
      </c>
      <c r="D14" s="9">
        <v>0.17</v>
      </c>
      <c r="E14" s="10">
        <v>0.09</v>
      </c>
      <c r="F14" s="10">
        <v>-0.02</v>
      </c>
      <c r="G14" s="27">
        <v>0</v>
      </c>
      <c r="H14" s="9">
        <v>0.17</v>
      </c>
      <c r="I14" s="10">
        <v>0.19</v>
      </c>
      <c r="J14" s="10">
        <v>0.16</v>
      </c>
      <c r="K14" s="11">
        <v>0.16</v>
      </c>
      <c r="L14" s="9">
        <v>4.5999999999999996</v>
      </c>
      <c r="M14" s="10">
        <v>5.2</v>
      </c>
      <c r="N14" s="10">
        <v>5</v>
      </c>
      <c r="O14" s="11">
        <v>5.3</v>
      </c>
      <c r="P14" s="9">
        <v>0.02</v>
      </c>
      <c r="Q14" s="10">
        <v>0.05</v>
      </c>
      <c r="R14" s="10">
        <v>0</v>
      </c>
      <c r="S14" s="11">
        <v>0</v>
      </c>
      <c r="T14" s="9">
        <v>0.09</v>
      </c>
      <c r="U14" s="10">
        <v>-0.02</v>
      </c>
      <c r="V14" s="10">
        <v>-0.01</v>
      </c>
      <c r="W14" s="11">
        <v>-0.02</v>
      </c>
      <c r="X14" s="9">
        <v>0.15000000000000002</v>
      </c>
      <c r="Y14" s="10">
        <v>0.11</v>
      </c>
      <c r="Z14" s="10">
        <v>-0.02</v>
      </c>
      <c r="AA14" s="11">
        <v>0</v>
      </c>
    </row>
    <row r="15" spans="3:27" s="1" customFormat="1" x14ac:dyDescent="0.25">
      <c r="C15" s="1" t="s">
        <v>18</v>
      </c>
      <c r="D15" s="6">
        <v>0.17</v>
      </c>
      <c r="E15" s="7">
        <v>0.09</v>
      </c>
      <c r="F15" s="7">
        <v>-0.02</v>
      </c>
      <c r="G15" s="26">
        <v>0.01</v>
      </c>
      <c r="H15" s="6">
        <v>0.18</v>
      </c>
      <c r="I15" s="7">
        <v>0.18</v>
      </c>
      <c r="J15" s="7">
        <v>0.15</v>
      </c>
      <c r="K15" s="8">
        <v>0.16</v>
      </c>
      <c r="L15" s="6">
        <v>4.7</v>
      </c>
      <c r="M15" s="7">
        <v>5.3</v>
      </c>
      <c r="N15" s="7">
        <v>5.0999999999999996</v>
      </c>
      <c r="O15" s="8">
        <v>5.7</v>
      </c>
      <c r="P15" s="6">
        <v>0.03</v>
      </c>
      <c r="Q15" s="7">
        <v>0.05</v>
      </c>
      <c r="R15" s="7">
        <v>0</v>
      </c>
      <c r="S15" s="8">
        <v>0</v>
      </c>
      <c r="T15" s="6">
        <v>0.08</v>
      </c>
      <c r="U15" s="7">
        <v>-0.01</v>
      </c>
      <c r="V15" s="7">
        <v>0.01</v>
      </c>
      <c r="W15" s="8">
        <v>0.13</v>
      </c>
      <c r="X15" s="6">
        <v>0.14000000000000001</v>
      </c>
      <c r="Y15" s="7">
        <v>9.9999999999999992E-2</v>
      </c>
      <c r="Z15" s="7">
        <v>-0.02</v>
      </c>
      <c r="AA15" s="8">
        <v>0.01</v>
      </c>
    </row>
    <row r="16" spans="3:27" s="1" customFormat="1" x14ac:dyDescent="0.25">
      <c r="C16" s="1" t="s">
        <v>19</v>
      </c>
      <c r="D16" s="6">
        <v>0.16</v>
      </c>
      <c r="E16" s="7">
        <v>0.11</v>
      </c>
      <c r="F16" s="7">
        <v>-0.02</v>
      </c>
      <c r="G16" s="26">
        <v>-0.01</v>
      </c>
      <c r="H16" s="6">
        <v>0.18</v>
      </c>
      <c r="I16" s="7">
        <v>0.19</v>
      </c>
      <c r="J16" s="7">
        <v>0.16</v>
      </c>
      <c r="K16" s="8">
        <v>0.16</v>
      </c>
      <c r="L16" s="6">
        <v>4.7</v>
      </c>
      <c r="M16" s="7">
        <v>5.4</v>
      </c>
      <c r="N16" s="7">
        <v>5.5</v>
      </c>
      <c r="O16" s="8">
        <v>5.8</v>
      </c>
      <c r="P16" s="6">
        <v>0.02</v>
      </c>
      <c r="Q16" s="7">
        <v>0.05</v>
      </c>
      <c r="R16" s="7">
        <v>0</v>
      </c>
      <c r="S16" s="8">
        <v>0</v>
      </c>
      <c r="T16" s="6">
        <v>0.04</v>
      </c>
      <c r="U16" s="7">
        <v>0.03</v>
      </c>
      <c r="V16" s="7">
        <v>-0.02</v>
      </c>
      <c r="W16" s="8">
        <v>-0.04</v>
      </c>
      <c r="X16" s="6">
        <v>0.14000000000000001</v>
      </c>
      <c r="Y16" s="7">
        <v>0.08</v>
      </c>
      <c r="Z16" s="7">
        <v>-0.02</v>
      </c>
      <c r="AA16" s="8">
        <v>-0.01</v>
      </c>
    </row>
    <row r="17" spans="2:27" s="1" customFormat="1" x14ac:dyDescent="0.25">
      <c r="C17" s="1" t="s">
        <v>20</v>
      </c>
      <c r="D17" s="6">
        <v>0.17</v>
      </c>
      <c r="E17" s="7">
        <v>0.11</v>
      </c>
      <c r="F17" s="7">
        <v>-0.01</v>
      </c>
      <c r="G17" s="26">
        <v>-0.01</v>
      </c>
      <c r="H17" s="6">
        <v>0.18</v>
      </c>
      <c r="I17" s="7">
        <v>0.18</v>
      </c>
      <c r="J17" s="7">
        <v>0.17</v>
      </c>
      <c r="K17" s="8">
        <v>0.16</v>
      </c>
      <c r="L17" s="6">
        <v>5</v>
      </c>
      <c r="M17" s="7">
        <v>5.5</v>
      </c>
      <c r="N17" s="7">
        <v>5.4</v>
      </c>
      <c r="O17" s="8">
        <v>5.8</v>
      </c>
      <c r="P17" s="6">
        <v>0.02</v>
      </c>
      <c r="Q17" s="7">
        <v>0.05</v>
      </c>
      <c r="R17" s="7">
        <v>0</v>
      </c>
      <c r="S17" s="8">
        <v>0</v>
      </c>
      <c r="T17" s="6">
        <v>0.02</v>
      </c>
      <c r="U17" s="7">
        <v>0</v>
      </c>
      <c r="V17" s="7">
        <v>-0.01</v>
      </c>
      <c r="W17" s="8">
        <v>-0.03</v>
      </c>
      <c r="X17" s="6">
        <v>0.15000000000000002</v>
      </c>
      <c r="Y17" s="7">
        <v>0.11</v>
      </c>
      <c r="Z17" s="7">
        <v>-0.01</v>
      </c>
      <c r="AA17" s="8">
        <v>-0.01</v>
      </c>
    </row>
    <row r="18" spans="2:27" x14ac:dyDescent="0.25">
      <c r="C18" t="s">
        <v>21</v>
      </c>
      <c r="D18" s="9">
        <v>0.17</v>
      </c>
      <c r="E18" s="10">
        <v>0.12</v>
      </c>
      <c r="F18" s="10">
        <v>-0.01</v>
      </c>
      <c r="G18" s="27">
        <v>0</v>
      </c>
      <c r="H18" s="9">
        <v>0.18</v>
      </c>
      <c r="I18" s="10">
        <v>0.18</v>
      </c>
      <c r="J18" s="10">
        <v>0.16</v>
      </c>
      <c r="K18" s="11">
        <v>0.17</v>
      </c>
      <c r="L18" s="9">
        <v>-0.3</v>
      </c>
      <c r="M18" s="10">
        <v>0.1</v>
      </c>
      <c r="N18" s="10">
        <v>0.3</v>
      </c>
      <c r="O18" s="11">
        <v>0.3</v>
      </c>
      <c r="P18" s="9">
        <v>0.02</v>
      </c>
      <c r="Q18" s="10">
        <v>0.05</v>
      </c>
      <c r="R18" s="10">
        <v>0</v>
      </c>
      <c r="S18" s="11">
        <v>0</v>
      </c>
      <c r="T18" s="9">
        <v>0.04</v>
      </c>
      <c r="U18" s="10">
        <v>0.05</v>
      </c>
      <c r="V18" s="10">
        <v>0.03</v>
      </c>
      <c r="W18" s="11">
        <v>-0.04</v>
      </c>
      <c r="X18" s="9">
        <v>0.15000000000000002</v>
      </c>
      <c r="Y18" s="10">
        <v>6.9999999999999993E-2</v>
      </c>
      <c r="Z18" s="10">
        <v>-0.01</v>
      </c>
      <c r="AA18" s="11">
        <v>0</v>
      </c>
    </row>
    <row r="19" spans="2:27" x14ac:dyDescent="0.25">
      <c r="C19" t="s">
        <v>22</v>
      </c>
      <c r="D19" s="9">
        <v>0.16</v>
      </c>
      <c r="E19" s="10">
        <v>0.11</v>
      </c>
      <c r="F19" s="10">
        <v>-0.02</v>
      </c>
      <c r="G19" s="27">
        <v>-0.01</v>
      </c>
      <c r="H19" s="9">
        <v>0.18</v>
      </c>
      <c r="I19" s="10">
        <v>0.18</v>
      </c>
      <c r="J19" s="10">
        <v>0.16</v>
      </c>
      <c r="K19" s="11">
        <v>0.16</v>
      </c>
      <c r="L19" s="9">
        <v>-0.4</v>
      </c>
      <c r="M19" s="10">
        <v>0</v>
      </c>
      <c r="N19" s="10">
        <v>-0.1</v>
      </c>
      <c r="O19" s="11">
        <v>0.2</v>
      </c>
      <c r="P19" s="9">
        <v>0.02</v>
      </c>
      <c r="Q19" s="10">
        <v>0.04</v>
      </c>
      <c r="R19" s="10">
        <v>0</v>
      </c>
      <c r="S19" s="11">
        <v>0</v>
      </c>
      <c r="T19" s="9">
        <v>0.02</v>
      </c>
      <c r="U19" s="10">
        <v>0.06</v>
      </c>
      <c r="V19" s="10">
        <v>-0.01</v>
      </c>
      <c r="W19" s="11">
        <v>0</v>
      </c>
      <c r="X19" s="9">
        <v>0.14000000000000001</v>
      </c>
      <c r="Y19" s="10">
        <v>0.05</v>
      </c>
      <c r="Z19" s="10">
        <v>-0.02</v>
      </c>
      <c r="AA19" s="11">
        <v>-0.01</v>
      </c>
    </row>
    <row r="20" spans="2:27" ht="15.75" thickBot="1" x14ac:dyDescent="0.3">
      <c r="C20" t="s">
        <v>23</v>
      </c>
      <c r="D20" s="12">
        <v>0.17</v>
      </c>
      <c r="E20" s="13">
        <v>0.11</v>
      </c>
      <c r="F20" s="13">
        <v>-0.02</v>
      </c>
      <c r="G20" s="28">
        <v>-0.01</v>
      </c>
      <c r="H20" s="12">
        <v>0.18</v>
      </c>
      <c r="I20" s="13">
        <v>0.19</v>
      </c>
      <c r="J20" s="13">
        <v>0.15</v>
      </c>
      <c r="K20" s="14">
        <v>0.17</v>
      </c>
      <c r="L20" s="12">
        <v>-0.5</v>
      </c>
      <c r="M20" s="13">
        <v>0</v>
      </c>
      <c r="N20" s="13">
        <v>0.3</v>
      </c>
      <c r="O20" s="14">
        <v>0.1</v>
      </c>
      <c r="P20" s="12">
        <v>0.02</v>
      </c>
      <c r="Q20" s="13">
        <v>0.04</v>
      </c>
      <c r="R20" s="13">
        <v>0</v>
      </c>
      <c r="S20" s="14">
        <v>0.01</v>
      </c>
      <c r="T20" s="12">
        <v>0.04</v>
      </c>
      <c r="U20" s="13">
        <v>0.03</v>
      </c>
      <c r="V20" s="13">
        <v>-0.02</v>
      </c>
      <c r="W20" s="14">
        <v>-0.02</v>
      </c>
      <c r="X20" s="12">
        <v>0.15000000000000002</v>
      </c>
      <c r="Y20" s="13">
        <v>0.08</v>
      </c>
      <c r="Z20" s="13">
        <v>-0.02</v>
      </c>
      <c r="AA20" s="14">
        <v>-0.02</v>
      </c>
    </row>
    <row r="21" spans="2:27" x14ac:dyDescent="0.25">
      <c r="D21" s="22">
        <v>0</v>
      </c>
      <c r="E21" s="22">
        <v>24</v>
      </c>
      <c r="F21" s="22">
        <v>48</v>
      </c>
      <c r="G21" s="30">
        <v>120</v>
      </c>
    </row>
    <row r="22" spans="2:27" s="1" customFormat="1" x14ac:dyDescent="0.25">
      <c r="B22" s="1" t="s">
        <v>24</v>
      </c>
      <c r="C22" s="1" t="s">
        <v>25</v>
      </c>
      <c r="D22" s="20">
        <f t="shared" ref="D22:AA22" si="0">AVERAGE(D3:D5)</f>
        <v>0.16333333333333333</v>
      </c>
      <c r="E22" s="20">
        <f t="shared" si="0"/>
        <v>6.9999999999999993E-2</v>
      </c>
      <c r="F22" s="20">
        <f t="shared" si="0"/>
        <v>6.6666666666666671E-3</v>
      </c>
      <c r="G22" s="20">
        <f t="shared" si="0"/>
        <v>6.6666666666666671E-3</v>
      </c>
      <c r="H22" s="20">
        <f t="shared" si="0"/>
        <v>0.18000000000000002</v>
      </c>
      <c r="I22" s="20">
        <f t="shared" si="0"/>
        <v>0.17333333333333334</v>
      </c>
      <c r="J22" s="20">
        <f t="shared" si="0"/>
        <v>0.16666666666666666</v>
      </c>
      <c r="K22" s="20">
        <f t="shared" si="0"/>
        <v>0.16666666666666666</v>
      </c>
      <c r="L22" s="20">
        <f t="shared" si="0"/>
        <v>-0.6333333333333333</v>
      </c>
      <c r="M22" s="20">
        <f t="shared" si="0"/>
        <v>-0.10000000000000002</v>
      </c>
      <c r="N22" s="20">
        <f t="shared" si="0"/>
        <v>-0.46666666666666673</v>
      </c>
      <c r="O22" s="20">
        <f t="shared" si="0"/>
        <v>0.40000000000000008</v>
      </c>
      <c r="P22" s="20">
        <f t="shared" si="0"/>
        <v>0.02</v>
      </c>
      <c r="Q22" s="20">
        <f t="shared" si="0"/>
        <v>0.03</v>
      </c>
      <c r="R22" s="20">
        <f t="shared" si="0"/>
        <v>0</v>
      </c>
      <c r="S22" s="20">
        <f t="shared" si="0"/>
        <v>6.6666666666666671E-3</v>
      </c>
      <c r="T22" s="20">
        <f t="shared" si="0"/>
        <v>2.6666666666666668E-2</v>
      </c>
      <c r="U22" s="20">
        <f t="shared" si="0"/>
        <v>0.13</v>
      </c>
      <c r="V22" s="20">
        <f t="shared" si="0"/>
        <v>6.6666666666666671E-3</v>
      </c>
      <c r="W22" s="20">
        <f t="shared" si="0"/>
        <v>-6.6666666666666654E-3</v>
      </c>
      <c r="X22" s="20">
        <f t="shared" si="0"/>
        <v>0.14333333333333334</v>
      </c>
      <c r="Y22" s="20">
        <f t="shared" si="0"/>
        <v>-6.0000000000000019E-2</v>
      </c>
      <c r="Z22" s="20">
        <f t="shared" si="0"/>
        <v>6.6666666666666671E-3</v>
      </c>
      <c r="AA22" s="20">
        <f t="shared" si="0"/>
        <v>0</v>
      </c>
    </row>
    <row r="23" spans="2:27" s="1" customFormat="1" x14ac:dyDescent="0.25">
      <c r="C23" s="1" t="s">
        <v>26</v>
      </c>
      <c r="D23" s="20">
        <f t="shared" ref="D23:AA23" si="1">STDEV(D3:D5)</f>
        <v>5.7735026918962632E-3</v>
      </c>
      <c r="E23" s="20">
        <f t="shared" si="1"/>
        <v>1.732050807568877E-2</v>
      </c>
      <c r="F23" s="20">
        <f t="shared" si="1"/>
        <v>5.773502691896258E-3</v>
      </c>
      <c r="G23" s="20">
        <f t="shared" si="1"/>
        <v>5.773502691896258E-3</v>
      </c>
      <c r="H23" s="20">
        <f t="shared" si="1"/>
        <v>9.999999999999995E-3</v>
      </c>
      <c r="I23" s="20">
        <f t="shared" si="1"/>
        <v>5.7735026918962467E-3</v>
      </c>
      <c r="J23" s="20">
        <f t="shared" si="1"/>
        <v>5.7735026918962623E-3</v>
      </c>
      <c r="K23" s="20">
        <f t="shared" si="1"/>
        <v>5.7735026918962623E-3</v>
      </c>
      <c r="L23" s="20">
        <f t="shared" si="1"/>
        <v>5.7735026918962561E-2</v>
      </c>
      <c r="M23" s="20">
        <f t="shared" si="1"/>
        <v>0.1</v>
      </c>
      <c r="N23" s="20">
        <f t="shared" si="1"/>
        <v>0.20816659994661302</v>
      </c>
      <c r="O23" s="20">
        <f t="shared" si="1"/>
        <v>6.7986997775525911E-17</v>
      </c>
      <c r="P23" s="20">
        <f t="shared" si="1"/>
        <v>0</v>
      </c>
      <c r="Q23" s="20">
        <f t="shared" si="1"/>
        <v>0</v>
      </c>
      <c r="R23" s="20">
        <f t="shared" si="1"/>
        <v>0</v>
      </c>
      <c r="S23" s="20">
        <f t="shared" si="1"/>
        <v>5.773502691896258E-3</v>
      </c>
      <c r="T23" s="20">
        <f t="shared" si="1"/>
        <v>3.7859388972001827E-2</v>
      </c>
      <c r="U23" s="20">
        <f t="shared" si="1"/>
        <v>0.22538855339169289</v>
      </c>
      <c r="V23" s="20">
        <f t="shared" si="1"/>
        <v>1.5275252316519468E-2</v>
      </c>
      <c r="W23" s="20">
        <f t="shared" si="1"/>
        <v>6.6583281184793938E-2</v>
      </c>
      <c r="X23" s="20">
        <f t="shared" si="1"/>
        <v>5.7735026918962632E-3</v>
      </c>
      <c r="Y23" s="20">
        <f t="shared" si="1"/>
        <v>0.20808652046684814</v>
      </c>
      <c r="Z23" s="20">
        <f t="shared" si="1"/>
        <v>5.773502691896258E-3</v>
      </c>
      <c r="AA23" s="20">
        <f t="shared" si="1"/>
        <v>0</v>
      </c>
    </row>
    <row r="24" spans="2:27" s="1" customFormat="1" x14ac:dyDescent="0.25">
      <c r="C24" s="1" t="s">
        <v>27</v>
      </c>
      <c r="D24" s="21">
        <f t="shared" ref="D24:AA24" si="2">D23/D22</f>
        <v>3.5347975664671002E-2</v>
      </c>
      <c r="E24" s="21">
        <f t="shared" si="2"/>
        <v>0.24743582965269673</v>
      </c>
      <c r="F24" s="21">
        <f t="shared" si="2"/>
        <v>0.8660254037844386</v>
      </c>
      <c r="G24" s="21">
        <f t="shared" si="2"/>
        <v>0.8660254037844386</v>
      </c>
      <c r="H24" s="21">
        <f t="shared" si="2"/>
        <v>5.5555555555555525E-2</v>
      </c>
      <c r="I24" s="21">
        <f t="shared" si="2"/>
        <v>3.3308669376324498E-2</v>
      </c>
      <c r="J24" s="21">
        <f t="shared" si="2"/>
        <v>3.4641016151377574E-2</v>
      </c>
      <c r="K24" s="21">
        <f t="shared" si="2"/>
        <v>3.4641016151377574E-2</v>
      </c>
      <c r="L24" s="21">
        <f t="shared" si="2"/>
        <v>-9.1160568819414575E-2</v>
      </c>
      <c r="M24" s="21">
        <f t="shared" si="2"/>
        <v>-0.99999999999999989</v>
      </c>
      <c r="N24" s="21">
        <f t="shared" si="2"/>
        <v>-0.44607128559988496</v>
      </c>
      <c r="O24" s="21">
        <f t="shared" si="2"/>
        <v>1.6996749443881474E-16</v>
      </c>
      <c r="P24" s="21">
        <f t="shared" si="2"/>
        <v>0</v>
      </c>
      <c r="Q24" s="21">
        <f t="shared" si="2"/>
        <v>0</v>
      </c>
      <c r="R24" s="21" t="e">
        <f t="shared" si="2"/>
        <v>#DIV/0!</v>
      </c>
      <c r="S24" s="21">
        <f t="shared" si="2"/>
        <v>0.8660254037844386</v>
      </c>
      <c r="T24" s="21">
        <f t="shared" si="2"/>
        <v>1.4197270864500684</v>
      </c>
      <c r="U24" s="21">
        <f t="shared" si="2"/>
        <v>1.7337581030130222</v>
      </c>
      <c r="V24" s="21">
        <f t="shared" si="2"/>
        <v>2.2912878474779199</v>
      </c>
      <c r="W24" s="21">
        <f t="shared" si="2"/>
        <v>-9.9874921777190924</v>
      </c>
      <c r="X24" s="21">
        <f t="shared" si="2"/>
        <v>4.0280251338811135E-2</v>
      </c>
      <c r="Y24" s="21">
        <f t="shared" si="2"/>
        <v>-3.4681086744474681</v>
      </c>
      <c r="Z24" s="21">
        <f t="shared" si="2"/>
        <v>0.8660254037844386</v>
      </c>
      <c r="AA24" s="21" t="e">
        <f t="shared" si="2"/>
        <v>#DIV/0!</v>
      </c>
    </row>
    <row r="25" spans="2:27" x14ac:dyDescent="0.25">
      <c r="B25" t="s">
        <v>28</v>
      </c>
      <c r="C25" t="s">
        <v>25</v>
      </c>
      <c r="D25" s="2">
        <f t="shared" ref="D25:E25" si="3">AVERAGE(D6:D8)</f>
        <v>10.906666666666666</v>
      </c>
      <c r="E25" s="2">
        <f t="shared" si="3"/>
        <v>10.716666666666669</v>
      </c>
      <c r="F25" s="2">
        <f t="shared" ref="F25:G25" si="4">AVERAGE(F6:F8)</f>
        <v>10.396666666666667</v>
      </c>
      <c r="G25" s="2">
        <f t="shared" si="4"/>
        <v>8.7133333333333329</v>
      </c>
      <c r="H25" s="2">
        <f t="shared" ref="H25:I25" si="5">AVERAGE(H6:H8)</f>
        <v>0.17666666666666667</v>
      </c>
      <c r="I25" s="2">
        <f t="shared" si="5"/>
        <v>0.17333333333333334</v>
      </c>
      <c r="J25" s="2">
        <f t="shared" ref="J25:K25" si="6">AVERAGE(J6:J8)</f>
        <v>0.16</v>
      </c>
      <c r="K25" s="2">
        <f t="shared" si="6"/>
        <v>8.666666666666667E-2</v>
      </c>
      <c r="L25" s="2">
        <f t="shared" ref="L25:M25" si="7">AVERAGE(L6:L8)</f>
        <v>-0.56666666666666676</v>
      </c>
      <c r="M25" s="2">
        <f t="shared" si="7"/>
        <v>-6.6666666666666666E-2</v>
      </c>
      <c r="N25" s="2">
        <f t="shared" ref="N25:O25" si="8">AVERAGE(N6:N8)</f>
        <v>-0.39999999999999997</v>
      </c>
      <c r="O25" s="2">
        <f t="shared" si="8"/>
        <v>0.3666666666666667</v>
      </c>
      <c r="P25" s="2">
        <f t="shared" ref="P25:Q25" si="9">AVERAGE(P6:P8)</f>
        <v>1.6666666666666666E-2</v>
      </c>
      <c r="Q25" s="2">
        <f t="shared" si="9"/>
        <v>3.0000000000000002E-2</v>
      </c>
      <c r="R25" s="2">
        <f t="shared" ref="R25:S25" si="10">AVERAGE(R6:R8)</f>
        <v>2.3333333333333334E-2</v>
      </c>
      <c r="S25" s="2">
        <f t="shared" si="10"/>
        <v>7.0000000000000007E-2</v>
      </c>
      <c r="T25" s="2">
        <f t="shared" ref="T25:U25" si="11">AVERAGE(T6:T8)</f>
        <v>0.02</v>
      </c>
      <c r="U25" s="2">
        <f t="shared" si="11"/>
        <v>-0.02</v>
      </c>
      <c r="V25" s="2">
        <f t="shared" ref="V25:W25" si="12">AVERAGE(V6:V8)</f>
        <v>-3.3333333333333335E-3</v>
      </c>
      <c r="W25" s="2">
        <f t="shared" si="12"/>
        <v>-4.3333333333333335E-2</v>
      </c>
      <c r="X25" s="4">
        <f t="shared" ref="X25:Y25" si="13">AVERAGE(X6:X8)</f>
        <v>10.89</v>
      </c>
      <c r="Y25" s="4">
        <f t="shared" si="13"/>
        <v>10.736666666666666</v>
      </c>
      <c r="Z25" s="4">
        <f t="shared" ref="Z25:AA25" si="14">AVERAGE(Z6:Z8)</f>
        <v>10.373333333333333</v>
      </c>
      <c r="AA25" s="4">
        <f t="shared" si="14"/>
        <v>8.6433333333333326</v>
      </c>
    </row>
    <row r="26" spans="2:27" x14ac:dyDescent="0.25">
      <c r="C26" t="s">
        <v>26</v>
      </c>
      <c r="D26" s="2">
        <f t="shared" ref="D26:E26" si="15">STDEV(D6:D8)</f>
        <v>0.25324559884296777</v>
      </c>
      <c r="E26" s="2">
        <f t="shared" si="15"/>
        <v>0.24006943440041151</v>
      </c>
      <c r="F26" s="2">
        <f t="shared" ref="F26:G26" si="16">STDEV(F6:F8)</f>
        <v>0.28290163190291701</v>
      </c>
      <c r="G26" s="2">
        <f t="shared" si="16"/>
        <v>0.10214368964029694</v>
      </c>
      <c r="H26" s="2">
        <f t="shared" ref="H26:I26" si="17">STDEV(H6:H8)</f>
        <v>5.7735026918962467E-3</v>
      </c>
      <c r="I26" s="2">
        <f t="shared" si="17"/>
        <v>5.7735026918962467E-3</v>
      </c>
      <c r="J26" s="2">
        <f t="shared" ref="J26:K26" si="18">STDEV(J6:J8)</f>
        <v>1.0000000000000009E-2</v>
      </c>
      <c r="K26" s="2">
        <f t="shared" si="18"/>
        <v>5.7735026918962545E-3</v>
      </c>
      <c r="L26" s="2">
        <f t="shared" ref="L26:M26" si="19">STDEV(L6:L8)</f>
        <v>5.7735026918962568E-2</v>
      </c>
      <c r="M26" s="2">
        <f t="shared" si="19"/>
        <v>5.7735026918962581E-2</v>
      </c>
      <c r="N26" s="2">
        <f t="shared" ref="N26:O26" si="20">STDEV(N6:N8)</f>
        <v>0.26457513110645908</v>
      </c>
      <c r="O26" s="2">
        <f t="shared" si="20"/>
        <v>5.7735026918962519E-2</v>
      </c>
      <c r="P26" s="2">
        <f t="shared" ref="P26:Q26" si="21">STDEV(P6:P8)</f>
        <v>5.7735026918962493E-3</v>
      </c>
      <c r="Q26" s="2">
        <f t="shared" si="21"/>
        <v>9.9999999999999915E-3</v>
      </c>
      <c r="R26" s="2">
        <f t="shared" ref="R26:S26" si="22">STDEV(R6:R8)</f>
        <v>5.7735026918962398E-3</v>
      </c>
      <c r="S26" s="2">
        <f t="shared" si="22"/>
        <v>0</v>
      </c>
      <c r="T26" s="2">
        <f t="shared" ref="T26:U26" si="23">STDEV(T6:T8)</f>
        <v>1.0000000000000002E-2</v>
      </c>
      <c r="U26" s="2">
        <f t="shared" si="23"/>
        <v>1.0000000000000002E-2</v>
      </c>
      <c r="V26" s="2">
        <f t="shared" ref="V26:W26" si="24">STDEV(V6:V8)</f>
        <v>2.0816659994661327E-2</v>
      </c>
      <c r="W26" s="2">
        <f t="shared" si="24"/>
        <v>1.1547005383792518E-2</v>
      </c>
      <c r="X26" s="2">
        <f t="shared" ref="X26:Y26" si="25">STDEV(X6:X8)</f>
        <v>0.2487971060924947</v>
      </c>
      <c r="Y26" s="2">
        <f t="shared" si="25"/>
        <v>0.24337899115029105</v>
      </c>
      <c r="Z26" s="2">
        <f t="shared" ref="Z26:AA26" si="26">STDEV(Z6:Z8)</f>
        <v>0.27736858750286342</v>
      </c>
      <c r="AA26" s="2">
        <f t="shared" si="26"/>
        <v>0.10214368964029694</v>
      </c>
    </row>
    <row r="27" spans="2:27" x14ac:dyDescent="0.25">
      <c r="C27" t="s">
        <v>27</v>
      </c>
      <c r="D27" s="3">
        <f t="shared" ref="D27:E27" si="27">D26/D25</f>
        <v>2.3219339747215871E-2</v>
      </c>
      <c r="E27" s="3">
        <f t="shared" si="27"/>
        <v>2.2401502432386762E-2</v>
      </c>
      <c r="F27" s="3">
        <f t="shared" ref="F27:G27" si="28">F26/F25</f>
        <v>2.7210801401370666E-2</v>
      </c>
      <c r="G27" s="3">
        <f t="shared" si="28"/>
        <v>1.1722688176009596E-2</v>
      </c>
      <c r="H27" s="3">
        <f t="shared" ref="H27:I27" si="29">H26/H25</f>
        <v>3.2680203916393848E-2</v>
      </c>
      <c r="I27" s="3">
        <f t="shared" si="29"/>
        <v>3.3308669376324498E-2</v>
      </c>
      <c r="J27" s="3">
        <f t="shared" ref="J27:K27" si="30">J26/J25</f>
        <v>6.2500000000000056E-2</v>
      </c>
      <c r="K27" s="3">
        <f t="shared" si="30"/>
        <v>6.6617338752649094E-2</v>
      </c>
      <c r="L27" s="3">
        <f t="shared" ref="L27:M27" si="31">L26/L25</f>
        <v>-0.10188534162169863</v>
      </c>
      <c r="M27" s="3">
        <f t="shared" si="31"/>
        <v>-0.86602540378443871</v>
      </c>
      <c r="N27" s="3">
        <f t="shared" ref="N27:O27" si="32">N26/N25</f>
        <v>-0.66143782776614779</v>
      </c>
      <c r="O27" s="3">
        <f t="shared" si="32"/>
        <v>0.15745916432444321</v>
      </c>
      <c r="P27" s="3">
        <f t="shared" ref="P27:Q27" si="33">P26/P25</f>
        <v>0.34641016151377496</v>
      </c>
      <c r="Q27" s="3">
        <f t="shared" si="33"/>
        <v>0.33333333333333304</v>
      </c>
      <c r="R27" s="3">
        <f t="shared" ref="R27:S27" si="34">R26/R25</f>
        <v>0.24743582965269598</v>
      </c>
      <c r="S27" s="3">
        <f t="shared" si="34"/>
        <v>0</v>
      </c>
      <c r="T27" s="3">
        <f t="shared" ref="T27:U27" si="35">T26/T25</f>
        <v>0.50000000000000011</v>
      </c>
      <c r="U27" s="3">
        <f t="shared" si="35"/>
        <v>-0.50000000000000011</v>
      </c>
      <c r="V27" s="3">
        <f t="shared" ref="V27:W27" si="36">V26/V25</f>
        <v>-6.2449979983983974</v>
      </c>
      <c r="W27" s="3">
        <f t="shared" si="36"/>
        <v>-0.26646935501059654</v>
      </c>
      <c r="X27" s="3">
        <f t="shared" ref="X27:Y27" si="37">X26/X25</f>
        <v>2.2846382561294277E-2</v>
      </c>
      <c r="Y27" s="3">
        <f t="shared" si="37"/>
        <v>2.2668021529055362E-2</v>
      </c>
      <c r="Z27" s="3">
        <f t="shared" ref="Z27:AA27" si="38">Z26/Z25</f>
        <v>2.6738617047191205E-2</v>
      </c>
      <c r="AA27" s="3">
        <f t="shared" si="38"/>
        <v>1.1817627031272303E-2</v>
      </c>
    </row>
    <row r="28" spans="2:27" s="1" customFormat="1" x14ac:dyDescent="0.25">
      <c r="B28" s="1" t="s">
        <v>29</v>
      </c>
      <c r="C28" s="1" t="s">
        <v>25</v>
      </c>
      <c r="D28" s="20">
        <f t="shared" ref="D28:E28" si="39">AVERAGE(D9:D11)</f>
        <v>1.05</v>
      </c>
      <c r="E28" s="20">
        <f t="shared" si="39"/>
        <v>0.92</v>
      </c>
      <c r="F28" s="20">
        <f t="shared" ref="F28:G28" si="40">AVERAGE(F9:F11)</f>
        <v>0.66</v>
      </c>
      <c r="G28" s="20">
        <f t="shared" si="40"/>
        <v>-3.3333333333333335E-3</v>
      </c>
      <c r="H28" s="20">
        <f t="shared" ref="H28:I28" si="41">AVERAGE(H9:H11)</f>
        <v>0.22999999999999998</v>
      </c>
      <c r="I28" s="20">
        <f t="shared" si="41"/>
        <v>0.22666666666666668</v>
      </c>
      <c r="J28" s="20">
        <f t="shared" ref="J28:K28" si="42">AVERAGE(J9:J11)</f>
        <v>0.20666666666666667</v>
      </c>
      <c r="K28" s="20">
        <f t="shared" si="42"/>
        <v>0.16</v>
      </c>
      <c r="L28" s="20">
        <f t="shared" ref="L28:M28" si="43">AVERAGE(L9:L11)</f>
        <v>-0.13333333333333333</v>
      </c>
      <c r="M28" s="20">
        <f t="shared" si="43"/>
        <v>0.3</v>
      </c>
      <c r="N28" s="20">
        <f t="shared" ref="N28:O28" si="44">AVERAGE(N9:N11)</f>
        <v>3.3333333333333333E-2</v>
      </c>
      <c r="O28" s="20">
        <f t="shared" si="44"/>
        <v>0.73333333333333339</v>
      </c>
      <c r="P28" s="20">
        <f t="shared" ref="P28:Q28" si="45">AVERAGE(P9:P11)</f>
        <v>0.02</v>
      </c>
      <c r="Q28" s="20">
        <f t="shared" si="45"/>
        <v>2.6666666666666668E-2</v>
      </c>
      <c r="R28" s="20">
        <f t="shared" ref="R28:S28" si="46">AVERAGE(R9:R11)</f>
        <v>0.01</v>
      </c>
      <c r="S28" s="20">
        <f t="shared" si="46"/>
        <v>3.3333333333333335E-3</v>
      </c>
      <c r="T28" s="20">
        <f t="shared" ref="T28:U28" si="47">AVERAGE(T9:T11)</f>
        <v>6.3333333333333339E-2</v>
      </c>
      <c r="U28" s="20">
        <f t="shared" si="47"/>
        <v>-0.02</v>
      </c>
      <c r="V28" s="20">
        <f t="shared" ref="V28:W28" si="48">AVERAGE(V9:V11)</f>
        <v>1.3333333333333334E-2</v>
      </c>
      <c r="W28" s="20">
        <f t="shared" si="48"/>
        <v>-0.04</v>
      </c>
      <c r="X28" s="20">
        <f t="shared" ref="X28:Y28" si="49">AVERAGE(X9:X11)</f>
        <v>1.03</v>
      </c>
      <c r="Y28" s="20">
        <f t="shared" si="49"/>
        <v>0.94000000000000006</v>
      </c>
      <c r="Z28" s="20">
        <f t="shared" ref="Z28:AA28" si="50">AVERAGE(Z9:Z11)</f>
        <v>0.65</v>
      </c>
      <c r="AA28" s="20">
        <v>0</v>
      </c>
    </row>
    <row r="29" spans="2:27" s="1" customFormat="1" x14ac:dyDescent="0.25">
      <c r="C29" s="1" t="s">
        <v>26</v>
      </c>
      <c r="D29" s="20">
        <f t="shared" ref="D29:E29" si="51">STDEV(D9:D11)</f>
        <v>1.7320508075688787E-2</v>
      </c>
      <c r="E29" s="20">
        <f t="shared" si="51"/>
        <v>1.7320508075688787E-2</v>
      </c>
      <c r="F29" s="20">
        <f t="shared" ref="F29:G29" si="52">STDEV(F9:F11)</f>
        <v>2.6457513110645866E-2</v>
      </c>
      <c r="G29" s="20">
        <f t="shared" si="52"/>
        <v>5.773502691896258E-3</v>
      </c>
      <c r="H29" s="20">
        <f t="shared" ref="H29:I29" si="53">STDEV(H9:H11)</f>
        <v>9.999999999999995E-3</v>
      </c>
      <c r="I29" s="20">
        <f t="shared" si="53"/>
        <v>5.7735026918962632E-3</v>
      </c>
      <c r="J29" s="20">
        <f t="shared" ref="J29:K29" si="54">STDEV(J9:J11)</f>
        <v>5.7735026918962467E-3</v>
      </c>
      <c r="K29" s="20">
        <f t="shared" si="54"/>
        <v>1.0000000000000009E-2</v>
      </c>
      <c r="L29" s="20">
        <f t="shared" ref="L29:M29" si="55">STDEV(L9:L11)</f>
        <v>5.7735026918962581E-2</v>
      </c>
      <c r="M29" s="20">
        <f t="shared" si="55"/>
        <v>0.10000000000000019</v>
      </c>
      <c r="N29" s="20">
        <f t="shared" ref="N29:O29" si="56">STDEV(N9:N11)</f>
        <v>0.11547005383792516</v>
      </c>
      <c r="O29" s="20">
        <f t="shared" si="56"/>
        <v>5.773502691896263E-2</v>
      </c>
      <c r="P29" s="20">
        <f t="shared" ref="P29:Q29" si="57">STDEV(P9:P11)</f>
        <v>0</v>
      </c>
      <c r="Q29" s="20">
        <f t="shared" si="57"/>
        <v>5.7735026918962398E-3</v>
      </c>
      <c r="R29" s="20">
        <f t="shared" ref="R29:S29" si="58">STDEV(R9:R11)</f>
        <v>0</v>
      </c>
      <c r="S29" s="20">
        <f t="shared" si="58"/>
        <v>5.773502691896258E-3</v>
      </c>
      <c r="T29" s="20">
        <f t="shared" ref="T29:U29" si="59">STDEV(T9:T11)</f>
        <v>1.5275252316519477E-2</v>
      </c>
      <c r="U29" s="20">
        <f t="shared" si="59"/>
        <v>1.0000000000000002E-2</v>
      </c>
      <c r="V29" s="20">
        <f t="shared" ref="V29:W29" si="60">STDEV(V9:V11)</f>
        <v>3.2145502536643188E-2</v>
      </c>
      <c r="W29" s="20">
        <f t="shared" si="60"/>
        <v>1.0000000000000012E-2</v>
      </c>
      <c r="X29" s="20">
        <f t="shared" ref="X29:Y29" si="61">STDEV(X9:X11)</f>
        <v>1.7320508075688787E-2</v>
      </c>
      <c r="Y29" s="20">
        <f t="shared" si="61"/>
        <v>2.6457513110645932E-2</v>
      </c>
      <c r="Z29" s="20">
        <f t="shared" ref="Z29:AA29" si="62">STDEV(Z9:Z11)</f>
        <v>2.6457513110645866E-2</v>
      </c>
      <c r="AA29" s="20">
        <f t="shared" si="62"/>
        <v>5.773502691896258E-3</v>
      </c>
    </row>
    <row r="30" spans="2:27" s="1" customFormat="1" x14ac:dyDescent="0.25">
      <c r="C30" s="1" t="s">
        <v>27</v>
      </c>
      <c r="D30" s="21">
        <f t="shared" ref="D30:E30" si="63">D29/D28</f>
        <v>1.6495721976846463E-2</v>
      </c>
      <c r="E30" s="21">
        <f t="shared" si="63"/>
        <v>1.8826639212705203E-2</v>
      </c>
      <c r="F30" s="21">
        <f t="shared" ref="F30:G30" si="64">F29/F28</f>
        <v>4.0087141076736159E-2</v>
      </c>
      <c r="G30" s="21">
        <f t="shared" si="64"/>
        <v>-1.7320508075688772</v>
      </c>
      <c r="H30" s="21">
        <f t="shared" ref="H30:I30" si="65">H29/H28</f>
        <v>4.3478260869565202E-2</v>
      </c>
      <c r="I30" s="21">
        <f t="shared" si="65"/>
        <v>2.5471335405424688E-2</v>
      </c>
      <c r="J30" s="21">
        <f t="shared" ref="J30:K30" si="66">J29/J28</f>
        <v>2.7936303347885064E-2</v>
      </c>
      <c r="K30" s="21">
        <f t="shared" si="66"/>
        <v>6.2500000000000056E-2</v>
      </c>
      <c r="L30" s="21">
        <f t="shared" ref="L30:M30" si="67">L29/L28</f>
        <v>-0.43301270189221935</v>
      </c>
      <c r="M30" s="21">
        <f t="shared" si="67"/>
        <v>0.33333333333333398</v>
      </c>
      <c r="N30" s="21">
        <f t="shared" ref="N30:O30" si="68">N29/N28</f>
        <v>3.4641016151377548</v>
      </c>
      <c r="O30" s="21">
        <f t="shared" si="68"/>
        <v>7.8729582162221756E-2</v>
      </c>
      <c r="P30" s="21">
        <f t="shared" ref="P30:Q30" si="69">P29/P28</f>
        <v>0</v>
      </c>
      <c r="Q30" s="21">
        <f t="shared" si="69"/>
        <v>0.21650635094610898</v>
      </c>
      <c r="R30" s="21">
        <f t="shared" ref="R30:S30" si="70">R29/R28</f>
        <v>0</v>
      </c>
      <c r="S30" s="21">
        <f t="shared" si="70"/>
        <v>1.7320508075688772</v>
      </c>
      <c r="T30" s="21">
        <f t="shared" ref="T30:U30" si="71">T29/T28</f>
        <v>0.24118819447136014</v>
      </c>
      <c r="U30" s="21">
        <f t="shared" si="71"/>
        <v>-0.50000000000000011</v>
      </c>
      <c r="V30" s="21">
        <f t="shared" ref="V30:W30" si="72">V29/V28</f>
        <v>2.4109126902482387</v>
      </c>
      <c r="W30" s="21">
        <f t="shared" si="72"/>
        <v>-0.25000000000000028</v>
      </c>
      <c r="X30" s="21">
        <f t="shared" ref="X30:Y30" si="73">X29/X28</f>
        <v>1.6816027257950276E-2</v>
      </c>
      <c r="Y30" s="21">
        <f t="shared" si="73"/>
        <v>2.8146290543240353E-2</v>
      </c>
      <c r="Z30" s="21">
        <f t="shared" ref="Z30:AA30" si="74">Z29/Z28</f>
        <v>4.070386632407056E-2</v>
      </c>
      <c r="AA30" s="21" t="e">
        <f t="shared" si="74"/>
        <v>#DIV/0!</v>
      </c>
    </row>
    <row r="31" spans="2:27" x14ac:dyDescent="0.25">
      <c r="B31" t="s">
        <v>30</v>
      </c>
      <c r="C31" t="s">
        <v>25</v>
      </c>
      <c r="D31" s="2">
        <f t="shared" ref="D31:E31" si="75">AVERAGE(D12:D14)</f>
        <v>0.16333333333333333</v>
      </c>
      <c r="E31" s="2">
        <f t="shared" si="75"/>
        <v>9.0000000000000011E-2</v>
      </c>
      <c r="F31" s="2">
        <f t="shared" ref="F31:G31" si="76">AVERAGE(F12:F14)</f>
        <v>-1.6666666666666666E-2</v>
      </c>
      <c r="G31" s="2">
        <f t="shared" si="76"/>
        <v>0</v>
      </c>
      <c r="H31" s="2">
        <f t="shared" ref="H31:I31" si="77">AVERAGE(H12:H14)</f>
        <v>0.18000000000000002</v>
      </c>
      <c r="I31" s="2">
        <f t="shared" si="77"/>
        <v>0.18333333333333335</v>
      </c>
      <c r="J31" s="2">
        <f t="shared" ref="J31:K31" si="78">AVERAGE(J12:J14)</f>
        <v>0.16333333333333333</v>
      </c>
      <c r="K31" s="2">
        <f t="shared" si="78"/>
        <v>0.15666666666666665</v>
      </c>
      <c r="L31" s="4">
        <f t="shared" ref="L31:M31" si="79">AVERAGE(L12:L14)</f>
        <v>4.5999999999999996</v>
      </c>
      <c r="M31" s="4">
        <f t="shared" si="79"/>
        <v>5.1000000000000005</v>
      </c>
      <c r="N31" s="4">
        <f t="shared" ref="N31:O31" si="80">AVERAGE(N12:N14)</f>
        <v>4.8999999999999995</v>
      </c>
      <c r="O31" s="4">
        <f t="shared" si="80"/>
        <v>5.4333333333333336</v>
      </c>
      <c r="P31" s="2">
        <f t="shared" ref="P31:Q31" si="81">AVERAGE(P12:P14)</f>
        <v>0.02</v>
      </c>
      <c r="Q31" s="2">
        <f t="shared" si="81"/>
        <v>3.6666666666666667E-2</v>
      </c>
      <c r="R31" s="2">
        <f t="shared" ref="R31:S31" si="82">AVERAGE(R12:R14)</f>
        <v>0</v>
      </c>
      <c r="S31" s="2">
        <f t="shared" si="82"/>
        <v>0</v>
      </c>
      <c r="T31" s="2">
        <f t="shared" ref="T31:U31" si="83">AVERAGE(T12:T14)</f>
        <v>0.06</v>
      </c>
      <c r="U31" s="2">
        <f t="shared" si="83"/>
        <v>-1.6666666666666666E-2</v>
      </c>
      <c r="V31" s="2">
        <f t="shared" ref="V31:W31" si="84">AVERAGE(V12:V14)</f>
        <v>-1.3333333333333334E-2</v>
      </c>
      <c r="W31" s="2">
        <f t="shared" si="84"/>
        <v>-6.6666666666666671E-3</v>
      </c>
      <c r="X31" s="2">
        <f t="shared" ref="X31:Y31" si="85">AVERAGE(X12:X14)</f>
        <v>0.14333333333333334</v>
      </c>
      <c r="Y31" s="2">
        <f t="shared" si="85"/>
        <v>0.10666666666666667</v>
      </c>
      <c r="Z31" s="2">
        <f t="shared" ref="Z31:AA31" si="86">AVERAGE(Z12:Z14)</f>
        <v>-1.6666666666666666E-2</v>
      </c>
      <c r="AA31" s="2">
        <f t="shared" si="86"/>
        <v>0</v>
      </c>
    </row>
    <row r="32" spans="2:27" x14ac:dyDescent="0.25">
      <c r="C32" t="s">
        <v>26</v>
      </c>
      <c r="D32" s="2">
        <f t="shared" ref="D32:E32" si="87">STDEV(D12:D14)</f>
        <v>5.7735026918962632E-3</v>
      </c>
      <c r="E32" s="2">
        <f t="shared" si="87"/>
        <v>1.6996749443881478E-17</v>
      </c>
      <c r="F32" s="2">
        <f t="shared" ref="F32:G32" si="88">STDEV(F12:F14)</f>
        <v>5.7735026918962493E-3</v>
      </c>
      <c r="G32" s="2">
        <f t="shared" si="88"/>
        <v>0</v>
      </c>
      <c r="H32" s="2">
        <f t="shared" ref="H32:I32" si="89">STDEV(H12:H14)</f>
        <v>1.7320508075688773E-2</v>
      </c>
      <c r="I32" s="2">
        <f t="shared" si="89"/>
        <v>5.7735026918962623E-3</v>
      </c>
      <c r="J32" s="2">
        <f t="shared" ref="J32:K32" si="90">STDEV(J12:J14)</f>
        <v>5.7735026918962632E-3</v>
      </c>
      <c r="K32" s="2">
        <f t="shared" si="90"/>
        <v>5.7735026918962623E-3</v>
      </c>
      <c r="L32" s="2">
        <f t="shared" ref="L32:M32" si="91">STDEV(L12:L14)</f>
        <v>0.10000000000000009</v>
      </c>
      <c r="M32" s="2">
        <f t="shared" si="91"/>
        <v>0.17320508075688762</v>
      </c>
      <c r="N32" s="2">
        <f t="shared" ref="N32:O32" si="92">STDEV(N12:N14)</f>
        <v>0.26457513110645914</v>
      </c>
      <c r="O32" s="2">
        <f t="shared" si="92"/>
        <v>0.15275252316519453</v>
      </c>
      <c r="P32" s="2">
        <f t="shared" ref="P32:Q32" si="93">STDEV(P12:P14)</f>
        <v>0</v>
      </c>
      <c r="Q32" s="2">
        <f t="shared" si="93"/>
        <v>1.1547005383792518E-2</v>
      </c>
      <c r="R32" s="2">
        <f t="shared" ref="R32:S32" si="94">STDEV(R12:R14)</f>
        <v>0</v>
      </c>
      <c r="S32" s="2">
        <f t="shared" si="94"/>
        <v>0</v>
      </c>
      <c r="T32" s="2">
        <f t="shared" ref="T32:U32" si="95">STDEV(T12:T14)</f>
        <v>2.6457513110645908E-2</v>
      </c>
      <c r="U32" s="2">
        <f t="shared" si="95"/>
        <v>5.7735026918962493E-3</v>
      </c>
      <c r="V32" s="2">
        <f t="shared" ref="V32:W32" si="96">STDEV(V12:V14)</f>
        <v>5.7735026918962588E-3</v>
      </c>
      <c r="W32" s="2">
        <f t="shared" si="96"/>
        <v>3.2145502536643181E-2</v>
      </c>
      <c r="X32" s="2">
        <f t="shared" ref="X32:Y32" si="97">STDEV(X12:X14)</f>
        <v>5.7735026918962632E-3</v>
      </c>
      <c r="Y32" s="2">
        <f t="shared" si="97"/>
        <v>5.7735026918962632E-3</v>
      </c>
      <c r="Z32" s="2">
        <f t="shared" ref="Z32:AA32" si="98">STDEV(Z12:Z14)</f>
        <v>5.7735026918962493E-3</v>
      </c>
      <c r="AA32" s="2">
        <f t="shared" si="98"/>
        <v>0</v>
      </c>
    </row>
    <row r="33" spans="2:27" x14ac:dyDescent="0.25">
      <c r="C33" t="s">
        <v>27</v>
      </c>
      <c r="D33" s="3">
        <f t="shared" ref="D33:E33" si="99">D32/D31</f>
        <v>3.5347975664671002E-2</v>
      </c>
      <c r="E33" s="3">
        <f t="shared" si="99"/>
        <v>1.8885277159868307E-16</v>
      </c>
      <c r="F33" s="3">
        <f t="shared" ref="F33:G33" si="100">F32/F31</f>
        <v>-0.34641016151377496</v>
      </c>
      <c r="G33" s="3" t="e">
        <f t="shared" si="100"/>
        <v>#DIV/0!</v>
      </c>
      <c r="H33" s="3">
        <f t="shared" ref="H33:I33" si="101">H32/H31</f>
        <v>9.6225044864937617E-2</v>
      </c>
      <c r="I33" s="3">
        <f t="shared" si="101"/>
        <v>3.14918328648887E-2</v>
      </c>
      <c r="J33" s="3">
        <f t="shared" ref="J33:K33" si="102">J32/J31</f>
        <v>3.5347975664671002E-2</v>
      </c>
      <c r="K33" s="3">
        <f t="shared" si="102"/>
        <v>3.6852144841891039E-2</v>
      </c>
      <c r="L33" s="3">
        <f t="shared" ref="L33:M33" si="103">L32/L31</f>
        <v>2.1739130434782629E-2</v>
      </c>
      <c r="M33" s="3">
        <f t="shared" si="103"/>
        <v>3.3961780540566193E-2</v>
      </c>
      <c r="N33" s="3">
        <f t="shared" ref="N33:O33" si="104">N32/N31</f>
        <v>5.3994924715603909E-2</v>
      </c>
      <c r="O33" s="3">
        <f t="shared" si="104"/>
        <v>2.8113961318747459E-2</v>
      </c>
      <c r="P33" s="3">
        <f t="shared" ref="P33:Q33" si="105">P32/P31</f>
        <v>0</v>
      </c>
      <c r="Q33" s="3">
        <f t="shared" si="105"/>
        <v>0.31491832864888686</v>
      </c>
      <c r="R33" s="3" t="e">
        <f t="shared" ref="R33:S33" si="106">R32/R31</f>
        <v>#DIV/0!</v>
      </c>
      <c r="S33" s="3" t="e">
        <f t="shared" si="106"/>
        <v>#DIV/0!</v>
      </c>
      <c r="T33" s="3">
        <f t="shared" ref="T33:U33" si="107">T32/T31</f>
        <v>0.44095855184409849</v>
      </c>
      <c r="U33" s="3">
        <f t="shared" si="107"/>
        <v>-0.34641016151377496</v>
      </c>
      <c r="V33" s="3">
        <f t="shared" ref="V33:W33" si="108">V32/V31</f>
        <v>-0.43301270189221941</v>
      </c>
      <c r="W33" s="3">
        <f t="shared" si="108"/>
        <v>-4.8218253804964766</v>
      </c>
      <c r="X33" s="3">
        <f t="shared" ref="X33:Y33" si="109">X32/X31</f>
        <v>4.0280251338811135E-2</v>
      </c>
      <c r="Y33" s="3">
        <f t="shared" si="109"/>
        <v>5.4126587736527461E-2</v>
      </c>
      <c r="Z33" s="3">
        <f t="shared" ref="Z33:AA33" si="110">Z32/Z31</f>
        <v>-0.34641016151377496</v>
      </c>
      <c r="AA33" s="3" t="e">
        <f t="shared" si="110"/>
        <v>#DIV/0!</v>
      </c>
    </row>
    <row r="34" spans="2:27" s="1" customFormat="1" x14ac:dyDescent="0.25">
      <c r="B34" s="1" t="s">
        <v>31</v>
      </c>
      <c r="C34" s="1" t="s">
        <v>25</v>
      </c>
      <c r="D34" s="20">
        <f t="shared" ref="D34:E34" si="111">AVERAGE(D15:D17)</f>
        <v>0.16666666666666666</v>
      </c>
      <c r="E34" s="20">
        <f t="shared" si="111"/>
        <v>0.10333333333333333</v>
      </c>
      <c r="F34" s="20">
        <f t="shared" ref="F34:G34" si="112">AVERAGE(F15:F17)</f>
        <v>-1.6666666666666666E-2</v>
      </c>
      <c r="G34" s="20">
        <f t="shared" si="112"/>
        <v>-3.3333333333333335E-3</v>
      </c>
      <c r="H34" s="20">
        <f t="shared" ref="H34:I34" si="113">AVERAGE(H15:H17)</f>
        <v>0.18000000000000002</v>
      </c>
      <c r="I34" s="20">
        <f t="shared" si="113"/>
        <v>0.18333333333333335</v>
      </c>
      <c r="J34" s="20">
        <f t="shared" ref="J34:K34" si="114">AVERAGE(J15:J17)</f>
        <v>0.16</v>
      </c>
      <c r="K34" s="20">
        <f t="shared" si="114"/>
        <v>0.16</v>
      </c>
      <c r="L34" s="4">
        <f t="shared" ref="L34:M34" si="115">AVERAGE(L15:L17)</f>
        <v>4.8</v>
      </c>
      <c r="M34" s="4">
        <f t="shared" si="115"/>
        <v>5.3999999999999995</v>
      </c>
      <c r="N34" s="4">
        <f t="shared" ref="N34:O34" si="116">AVERAGE(N15:N17)</f>
        <v>5.333333333333333</v>
      </c>
      <c r="O34" s="4">
        <f t="shared" si="116"/>
        <v>5.7666666666666666</v>
      </c>
      <c r="P34" s="20">
        <f t="shared" ref="P34:Q34" si="117">AVERAGE(P15:P17)</f>
        <v>2.3333333333333334E-2</v>
      </c>
      <c r="Q34" s="20">
        <f t="shared" si="117"/>
        <v>5.000000000000001E-2</v>
      </c>
      <c r="R34" s="20">
        <f t="shared" ref="R34:S34" si="118">AVERAGE(R15:R17)</f>
        <v>0</v>
      </c>
      <c r="S34" s="20">
        <f t="shared" si="118"/>
        <v>0</v>
      </c>
      <c r="T34" s="20">
        <f t="shared" ref="T34:U34" si="119">AVERAGE(T15:T17)</f>
        <v>4.6666666666666662E-2</v>
      </c>
      <c r="U34" s="20">
        <f t="shared" si="119"/>
        <v>6.6666666666666654E-3</v>
      </c>
      <c r="V34" s="20">
        <f t="shared" ref="V34:W34" si="120">AVERAGE(V15:V17)</f>
        <v>-6.6666666666666671E-3</v>
      </c>
      <c r="W34" s="20">
        <f t="shared" si="120"/>
        <v>0.02</v>
      </c>
      <c r="X34" s="20">
        <f t="shared" ref="X34:Y34" si="121">AVERAGE(X15:X17)</f>
        <v>0.14333333333333334</v>
      </c>
      <c r="Y34" s="20">
        <f t="shared" si="121"/>
        <v>9.6666666666666665E-2</v>
      </c>
      <c r="Z34" s="20">
        <f t="shared" ref="Z34:AA34" si="122">AVERAGE(Z15:Z17)</f>
        <v>-1.6666666666666666E-2</v>
      </c>
      <c r="AA34" s="20">
        <f t="shared" si="122"/>
        <v>-3.3333333333333335E-3</v>
      </c>
    </row>
    <row r="35" spans="2:27" s="1" customFormat="1" x14ac:dyDescent="0.25">
      <c r="C35" s="1" t="s">
        <v>26</v>
      </c>
      <c r="D35" s="20">
        <f t="shared" ref="D35:E35" si="123">STDEV(D15:D17)</f>
        <v>5.7735026918962623E-3</v>
      </c>
      <c r="E35" s="20">
        <f t="shared" si="123"/>
        <v>1.1547005383792516E-2</v>
      </c>
      <c r="F35" s="20">
        <f t="shared" ref="F35:G35" si="124">STDEV(F15:F17)</f>
        <v>5.7735026918962545E-3</v>
      </c>
      <c r="G35" s="20">
        <f t="shared" si="124"/>
        <v>1.1547005383792516E-2</v>
      </c>
      <c r="H35" s="20">
        <f t="shared" ref="H35:I35" si="125">STDEV(H15:H17)</f>
        <v>3.3993498887762956E-17</v>
      </c>
      <c r="I35" s="20">
        <f t="shared" si="125"/>
        <v>5.7735026918962623E-3</v>
      </c>
      <c r="J35" s="20">
        <f t="shared" ref="J35:K35" si="126">STDEV(J15:J17)</f>
        <v>1.0000000000000009E-2</v>
      </c>
      <c r="K35" s="20">
        <f t="shared" si="126"/>
        <v>0</v>
      </c>
      <c r="L35" s="20">
        <f t="shared" ref="L35:M35" si="127">STDEV(L15:L17)</f>
        <v>0.17320508075688762</v>
      </c>
      <c r="M35" s="20">
        <f t="shared" si="127"/>
        <v>0.10000000000000009</v>
      </c>
      <c r="N35" s="20">
        <f t="shared" ref="N35:O35" si="128">STDEV(N15:N17)</f>
        <v>0.20816659994661352</v>
      </c>
      <c r="O35" s="20">
        <f t="shared" si="128"/>
        <v>5.7735026918962373E-2</v>
      </c>
      <c r="P35" s="20">
        <f t="shared" ref="P35:Q35" si="129">STDEV(P15:P17)</f>
        <v>5.7735026918962398E-3</v>
      </c>
      <c r="Q35" s="20">
        <f t="shared" si="129"/>
        <v>8.4983747219407389E-18</v>
      </c>
      <c r="R35" s="20">
        <f t="shared" ref="R35:S35" si="130">STDEV(R15:R17)</f>
        <v>0</v>
      </c>
      <c r="S35" s="20">
        <f t="shared" si="130"/>
        <v>0</v>
      </c>
      <c r="T35" s="20">
        <f t="shared" ref="T35:U35" si="131">STDEV(T15:T17)</f>
        <v>3.055050463303894E-2</v>
      </c>
      <c r="U35" s="20">
        <f t="shared" si="131"/>
        <v>2.0816659994661327E-2</v>
      </c>
      <c r="V35" s="20">
        <f t="shared" ref="V35:W35" si="132">STDEV(V15:V17)</f>
        <v>1.5275252316519468E-2</v>
      </c>
      <c r="W35" s="20">
        <f t="shared" si="132"/>
        <v>9.539392014169458E-2</v>
      </c>
      <c r="X35" s="20">
        <f t="shared" ref="X35:Y35" si="133">STDEV(X15:X17)</f>
        <v>5.7735026918962632E-3</v>
      </c>
      <c r="Y35" s="20">
        <f t="shared" si="133"/>
        <v>1.5275252316519477E-2</v>
      </c>
      <c r="Z35" s="20">
        <f t="shared" ref="Z35:AA35" si="134">STDEV(Z15:Z17)</f>
        <v>5.7735026918962545E-3</v>
      </c>
      <c r="AA35" s="20">
        <f t="shared" si="134"/>
        <v>1.1547005383792516E-2</v>
      </c>
    </row>
    <row r="36" spans="2:27" s="1" customFormat="1" x14ac:dyDescent="0.25">
      <c r="C36" s="1" t="s">
        <v>27</v>
      </c>
      <c r="D36" s="21">
        <f t="shared" ref="D36:E36" si="135">D35/D34</f>
        <v>3.4641016151377574E-2</v>
      </c>
      <c r="E36" s="21">
        <f t="shared" si="135"/>
        <v>0.11174521339154048</v>
      </c>
      <c r="F36" s="21">
        <f t="shared" ref="F36:G36" si="136">F35/F34</f>
        <v>-0.34641016151377529</v>
      </c>
      <c r="G36" s="21">
        <f t="shared" si="136"/>
        <v>-3.4641016151377544</v>
      </c>
      <c r="H36" s="21">
        <f t="shared" ref="H36:I36" si="137">H35/H34</f>
        <v>1.8885277159868307E-16</v>
      </c>
      <c r="I36" s="21">
        <f t="shared" si="137"/>
        <v>3.14918328648887E-2</v>
      </c>
      <c r="J36" s="21">
        <f t="shared" ref="J36:K36" si="138">J35/J34</f>
        <v>6.2500000000000056E-2</v>
      </c>
      <c r="K36" s="21">
        <f t="shared" si="138"/>
        <v>0</v>
      </c>
      <c r="L36" s="21">
        <f t="shared" ref="L36:M36" si="139">L35/L34</f>
        <v>3.6084391824351587E-2</v>
      </c>
      <c r="M36" s="21">
        <f t="shared" si="139"/>
        <v>1.8518518518518538E-2</v>
      </c>
      <c r="N36" s="21">
        <f t="shared" ref="N36:O36" si="140">N35/N34</f>
        <v>3.9031237489990038E-2</v>
      </c>
      <c r="O36" s="21">
        <f t="shared" si="140"/>
        <v>1.0011854379010816E-2</v>
      </c>
      <c r="P36" s="21">
        <f t="shared" ref="P36:Q36" si="141">P35/P34</f>
        <v>0.24743582965269598</v>
      </c>
      <c r="Q36" s="21">
        <f t="shared" si="141"/>
        <v>1.6996749443881474E-16</v>
      </c>
      <c r="R36" s="21" t="e">
        <f t="shared" ref="R36:S36" si="142">R35/R34</f>
        <v>#DIV/0!</v>
      </c>
      <c r="S36" s="21" t="e">
        <f t="shared" si="142"/>
        <v>#DIV/0!</v>
      </c>
      <c r="T36" s="21">
        <f t="shared" ref="T36:U36" si="143">T35/T34</f>
        <v>0.65465367070797731</v>
      </c>
      <c r="U36" s="21">
        <f t="shared" si="143"/>
        <v>3.1224989991991996</v>
      </c>
      <c r="V36" s="21">
        <f t="shared" ref="V36:W36" si="144">V35/V34</f>
        <v>-2.2912878474779199</v>
      </c>
      <c r="W36" s="21">
        <f t="shared" si="144"/>
        <v>4.769696007084729</v>
      </c>
      <c r="X36" s="21">
        <f t="shared" ref="X36:Y36" si="145">X35/X34</f>
        <v>4.0280251338811135E-2</v>
      </c>
      <c r="Y36" s="21">
        <f t="shared" si="145"/>
        <v>0.15801985155020148</v>
      </c>
      <c r="Z36" s="21">
        <f t="shared" ref="Z36:AA36" si="146">Z35/Z34</f>
        <v>-0.34641016151377529</v>
      </c>
      <c r="AA36" s="21">
        <f t="shared" si="146"/>
        <v>-3.4641016151377544</v>
      </c>
    </row>
    <row r="37" spans="2:27" x14ac:dyDescent="0.25">
      <c r="B37" t="s">
        <v>32</v>
      </c>
      <c r="C37" t="s">
        <v>25</v>
      </c>
      <c r="D37" s="2">
        <f t="shared" ref="D37:E37" si="147">AVERAGE(D18:D20)</f>
        <v>0.16666666666666666</v>
      </c>
      <c r="E37" s="2">
        <f t="shared" si="147"/>
        <v>0.11333333333333333</v>
      </c>
      <c r="F37" s="2">
        <f t="shared" ref="F37:G37" si="148">AVERAGE(F18:F20)</f>
        <v>-1.6666666666666666E-2</v>
      </c>
      <c r="G37" s="2">
        <f t="shared" si="148"/>
        <v>-6.6666666666666671E-3</v>
      </c>
      <c r="H37" s="2">
        <f t="shared" ref="H37:I37" si="149">AVERAGE(H18:H20)</f>
        <v>0.18000000000000002</v>
      </c>
      <c r="I37" s="2">
        <f t="shared" si="149"/>
        <v>0.18333333333333335</v>
      </c>
      <c r="J37" s="2">
        <f t="shared" ref="J37:K37" si="150">AVERAGE(J18:J20)</f>
        <v>0.15666666666666665</v>
      </c>
      <c r="K37" s="2">
        <f t="shared" si="150"/>
        <v>0.16666666666666666</v>
      </c>
      <c r="L37" s="2">
        <f t="shared" ref="L37:M37" si="151">AVERAGE(L18:L20)</f>
        <v>-0.39999999999999997</v>
      </c>
      <c r="M37" s="2">
        <f t="shared" si="151"/>
        <v>3.3333333333333333E-2</v>
      </c>
      <c r="N37" s="2">
        <f t="shared" ref="N37:O37" si="152">AVERAGE(N18:N20)</f>
        <v>0.16666666666666666</v>
      </c>
      <c r="O37" s="2">
        <f t="shared" si="152"/>
        <v>0.19999999999999998</v>
      </c>
      <c r="P37" s="2">
        <f t="shared" ref="P37:Q37" si="153">AVERAGE(P18:P20)</f>
        <v>0.02</v>
      </c>
      <c r="Q37" s="2">
        <f t="shared" si="153"/>
        <v>4.3333333333333335E-2</v>
      </c>
      <c r="R37" s="2">
        <f t="shared" ref="R37:S37" si="154">AVERAGE(R18:R20)</f>
        <v>0</v>
      </c>
      <c r="S37" s="2">
        <f t="shared" si="154"/>
        <v>3.3333333333333335E-3</v>
      </c>
      <c r="T37" s="2">
        <f t="shared" ref="T37:U37" si="155">AVERAGE(T18:T20)</f>
        <v>3.3333333333333333E-2</v>
      </c>
      <c r="U37" s="2">
        <f t="shared" si="155"/>
        <v>4.6666666666666669E-2</v>
      </c>
      <c r="V37" s="2">
        <f t="shared" ref="V37:W37" si="156">AVERAGE(V18:V20)</f>
        <v>0</v>
      </c>
      <c r="W37" s="2">
        <f t="shared" si="156"/>
        <v>-0.02</v>
      </c>
      <c r="X37" s="2">
        <f t="shared" ref="X37:Y37" si="157">AVERAGE(X18:X20)</f>
        <v>0.1466666666666667</v>
      </c>
      <c r="Y37" s="2">
        <f t="shared" si="157"/>
        <v>6.6666666666666666E-2</v>
      </c>
      <c r="Z37" s="2">
        <f t="shared" ref="Z37:AA37" si="158">AVERAGE(Z18:Z20)</f>
        <v>-1.6666666666666666E-2</v>
      </c>
      <c r="AA37" s="2">
        <f t="shared" si="158"/>
        <v>-0.01</v>
      </c>
    </row>
    <row r="38" spans="2:27" x14ac:dyDescent="0.25">
      <c r="C38" t="s">
        <v>26</v>
      </c>
      <c r="D38" s="2">
        <f t="shared" ref="D38:E38" si="159">STDEV(D18:D20)</f>
        <v>5.7735026918962623E-3</v>
      </c>
      <c r="E38" s="2">
        <f t="shared" si="159"/>
        <v>5.7735026918962545E-3</v>
      </c>
      <c r="F38" s="2">
        <f t="shared" ref="F38:G38" si="160">STDEV(F18:F20)</f>
        <v>5.7735026918962493E-3</v>
      </c>
      <c r="G38" s="2">
        <f t="shared" si="160"/>
        <v>5.773502691896258E-3</v>
      </c>
      <c r="H38" s="2">
        <f t="shared" ref="H38:I38" si="161">STDEV(H18:H20)</f>
        <v>3.3993498887762956E-17</v>
      </c>
      <c r="I38" s="2">
        <f t="shared" si="161"/>
        <v>5.7735026918962623E-3</v>
      </c>
      <c r="J38" s="2">
        <f t="shared" ref="J38:K38" si="162">STDEV(J18:J20)</f>
        <v>5.7735026918962623E-3</v>
      </c>
      <c r="K38" s="2">
        <f t="shared" si="162"/>
        <v>5.7735026918962623E-3</v>
      </c>
      <c r="L38" s="2">
        <f t="shared" ref="L38:M38" si="163">STDEV(L18:L20)</f>
        <v>0.10000000000000005</v>
      </c>
      <c r="M38" s="2">
        <f t="shared" si="163"/>
        <v>5.7735026918962581E-2</v>
      </c>
      <c r="N38" s="2">
        <f t="shared" ref="N38:O38" si="164">STDEV(N18:N20)</f>
        <v>0.23094010767585033</v>
      </c>
      <c r="O38" s="2">
        <f t="shared" si="164"/>
        <v>0.10000000000000005</v>
      </c>
      <c r="P38" s="2">
        <f t="shared" ref="P38:Q38" si="165">STDEV(P18:P20)</f>
        <v>0</v>
      </c>
      <c r="Q38" s="2">
        <f t="shared" si="165"/>
        <v>5.773502691896258E-3</v>
      </c>
      <c r="R38" s="2">
        <f t="shared" ref="R38:S38" si="166">STDEV(R18:R20)</f>
        <v>0</v>
      </c>
      <c r="S38" s="2">
        <f t="shared" si="166"/>
        <v>5.773502691896258E-3</v>
      </c>
      <c r="T38" s="2">
        <f t="shared" ref="T38:U38" si="167">STDEV(T18:T20)</f>
        <v>1.1547005383792499E-2</v>
      </c>
      <c r="U38" s="2">
        <f t="shared" si="167"/>
        <v>1.5275252316519449E-2</v>
      </c>
      <c r="V38" s="2">
        <f t="shared" ref="V38:W38" si="168">STDEV(V18:V20)</f>
        <v>2.6457513110645904E-2</v>
      </c>
      <c r="W38" s="2">
        <f t="shared" si="168"/>
        <v>0.02</v>
      </c>
      <c r="X38" s="2">
        <f t="shared" ref="X38:Y38" si="169">STDEV(X18:X20)</f>
        <v>5.7735026918962632E-3</v>
      </c>
      <c r="Y38" s="2">
        <f t="shared" si="169"/>
        <v>1.527525231651942E-2</v>
      </c>
      <c r="Z38" s="2">
        <f t="shared" ref="Z38:AA38" si="170">STDEV(Z18:Z20)</f>
        <v>5.7735026918962493E-3</v>
      </c>
      <c r="AA38" s="2">
        <f t="shared" si="170"/>
        <v>0.01</v>
      </c>
    </row>
    <row r="39" spans="2:27" x14ac:dyDescent="0.25">
      <c r="C39" t="s">
        <v>27</v>
      </c>
      <c r="D39" s="3">
        <f t="shared" ref="D39:E39" si="171">D38/D37</f>
        <v>3.4641016151377574E-2</v>
      </c>
      <c r="E39" s="3">
        <f t="shared" si="171"/>
        <v>5.0942670810849307E-2</v>
      </c>
      <c r="F39" s="3">
        <f t="shared" ref="F39:G39" si="172">F38/F37</f>
        <v>-0.34641016151377496</v>
      </c>
      <c r="G39" s="3">
        <f t="shared" si="172"/>
        <v>-0.8660254037844386</v>
      </c>
      <c r="H39" s="3">
        <f t="shared" ref="H39:I39" si="173">H38/H37</f>
        <v>1.8885277159868307E-16</v>
      </c>
      <c r="I39" s="3">
        <f t="shared" si="173"/>
        <v>3.14918328648887E-2</v>
      </c>
      <c r="J39" s="3">
        <f t="shared" ref="J39:K39" si="174">J38/J37</f>
        <v>3.6852144841891039E-2</v>
      </c>
      <c r="K39" s="3">
        <f t="shared" si="174"/>
        <v>3.4641016151377574E-2</v>
      </c>
      <c r="L39" s="3">
        <f t="shared" ref="L39:M39" si="175">L38/L37</f>
        <v>-0.25000000000000011</v>
      </c>
      <c r="M39" s="3">
        <f t="shared" si="175"/>
        <v>1.7320508075688774</v>
      </c>
      <c r="N39" s="3">
        <f t="shared" ref="N39:O39" si="176">N38/N37</f>
        <v>1.3856406460551021</v>
      </c>
      <c r="O39" s="3">
        <f t="shared" si="176"/>
        <v>0.50000000000000022</v>
      </c>
      <c r="P39" s="3">
        <f t="shared" ref="P39:Q39" si="177">P38/P37</f>
        <v>0</v>
      </c>
      <c r="Q39" s="3">
        <f t="shared" si="177"/>
        <v>0.13323467750529824</v>
      </c>
      <c r="R39" s="3" t="e">
        <f t="shared" ref="R39:S39" si="178">R38/R37</f>
        <v>#DIV/0!</v>
      </c>
      <c r="S39" s="3">
        <f t="shared" si="178"/>
        <v>1.7320508075688772</v>
      </c>
      <c r="T39" s="3">
        <f t="shared" ref="T39:U39" si="179">T38/T37</f>
        <v>0.34641016151377496</v>
      </c>
      <c r="U39" s="3">
        <f t="shared" si="179"/>
        <v>0.32732683535398815</v>
      </c>
      <c r="V39" s="3" t="e">
        <f t="shared" ref="V39:W39" si="180">V38/V37</f>
        <v>#DIV/0!</v>
      </c>
      <c r="W39" s="3">
        <f t="shared" si="180"/>
        <v>-1</v>
      </c>
      <c r="X39" s="3">
        <f t="shared" ref="X39:Y39" si="181">X38/X37</f>
        <v>3.9364791081110878E-2</v>
      </c>
      <c r="Y39" s="3">
        <f t="shared" si="181"/>
        <v>0.2291287847477913</v>
      </c>
      <c r="Z39" s="3">
        <f t="shared" ref="Z39:AA39" si="182">Z38/Z37</f>
        <v>-0.34641016151377496</v>
      </c>
      <c r="AA39" s="3">
        <f t="shared" si="182"/>
        <v>-1</v>
      </c>
    </row>
    <row r="40" spans="2:27" x14ac:dyDescent="0.25">
      <c r="D40" s="2"/>
      <c r="H40" s="2"/>
      <c r="L40" s="2"/>
      <c r="P40" s="2"/>
      <c r="T40" s="2"/>
      <c r="X40" s="2"/>
    </row>
    <row r="41" spans="2:27" x14ac:dyDescent="0.25">
      <c r="D41" s="2"/>
      <c r="H41" s="2"/>
      <c r="L41" s="2">
        <f>L22+0.633</f>
        <v>-3.3333333333329662E-4</v>
      </c>
      <c r="M41" s="2">
        <f>M22+0.1</f>
        <v>0</v>
      </c>
      <c r="N41" s="2">
        <f>0.467+N22</f>
        <v>3.3333333333329662E-4</v>
      </c>
      <c r="P41" s="2"/>
      <c r="T41" s="2"/>
      <c r="X41" s="2"/>
    </row>
    <row r="42" spans="2:27" x14ac:dyDescent="0.25">
      <c r="D42" s="3"/>
      <c r="H42" s="3"/>
      <c r="L42" s="3"/>
      <c r="P42" s="3"/>
      <c r="T42" s="3"/>
      <c r="X42" s="3"/>
    </row>
    <row r="44" spans="2:27" x14ac:dyDescent="0.25">
      <c r="L44" s="2">
        <f>L25+0.633</f>
        <v>6.6333333333333244E-2</v>
      </c>
      <c r="M44" s="2">
        <f>M25+0.1</f>
        <v>3.333333333333334E-2</v>
      </c>
      <c r="N44" s="2">
        <f>0.467+N25</f>
        <v>6.700000000000006E-2</v>
      </c>
    </row>
    <row r="46" spans="2:27" x14ac:dyDescent="0.25">
      <c r="Q46">
        <f>10.89-8.643</f>
        <v>2.2469999999999999</v>
      </c>
    </row>
    <row r="47" spans="2:27" x14ac:dyDescent="0.25">
      <c r="H47" s="5"/>
      <c r="L47" s="2">
        <f>L28+0.633</f>
        <v>0.4996666666666667</v>
      </c>
      <c r="M47" s="2">
        <f>M28+0.1</f>
        <v>0.4</v>
      </c>
      <c r="N47" s="2">
        <f>0.467+N28</f>
        <v>0.50033333333333341</v>
      </c>
      <c r="Q47">
        <f>0.23-0.16</f>
        <v>7.0000000000000007E-2</v>
      </c>
    </row>
    <row r="48" spans="2:27" x14ac:dyDescent="0.25">
      <c r="Q48">
        <f>Q46/Q47</f>
        <v>32.099999999999994</v>
      </c>
    </row>
    <row r="50" spans="12:14" x14ac:dyDescent="0.25">
      <c r="L50" s="2">
        <f>L31+0.633</f>
        <v>5.2329999999999997</v>
      </c>
      <c r="M50" s="2">
        <f>M31+0.1</f>
        <v>5.2</v>
      </c>
      <c r="N50" s="2">
        <f>0.467+N31</f>
        <v>5.3669999999999991</v>
      </c>
    </row>
    <row r="53" spans="12:14" x14ac:dyDescent="0.25">
      <c r="L53" s="2">
        <f>L34+0.633</f>
        <v>5.4329999999999998</v>
      </c>
      <c r="M53" s="2">
        <f>M34+0.1</f>
        <v>5.4999999999999991</v>
      </c>
      <c r="N53" s="2">
        <f>0.467+N34</f>
        <v>5.8003333333333327</v>
      </c>
    </row>
    <row r="55" spans="12:14" x14ac:dyDescent="0.25">
      <c r="L55" s="2"/>
      <c r="M55" s="2"/>
    </row>
    <row r="56" spans="12:14" x14ac:dyDescent="0.25">
      <c r="L56" s="2">
        <f>L37+0.633</f>
        <v>0.23300000000000004</v>
      </c>
      <c r="M56" s="2">
        <f>M37+0.1</f>
        <v>0.13333333333333333</v>
      </c>
      <c r="N56" s="2">
        <f>0.467+N37</f>
        <v>0.63366666666666671</v>
      </c>
    </row>
    <row r="58" spans="12:14" x14ac:dyDescent="0.25">
      <c r="L58" s="2"/>
      <c r="M58" s="2"/>
    </row>
    <row r="59" spans="12:14" x14ac:dyDescent="0.25">
      <c r="L59" s="2">
        <f>L40+0.633</f>
        <v>0.63300000000000001</v>
      </c>
      <c r="M59" s="2">
        <f>M40+0.1</f>
        <v>0.1</v>
      </c>
      <c r="N59" s="2">
        <f>0.467+N40</f>
        <v>0.46700000000000003</v>
      </c>
    </row>
  </sheetData>
  <sortState xmlns:xlrd2="http://schemas.microsoft.com/office/spreadsheetml/2017/richdata2" ref="C6:X8">
    <sortCondition ref="C6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Incubation notes</vt:lpstr>
      <vt:lpstr>IncA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Morton</dc:creator>
  <cp:lastModifiedBy>Pete Morton</cp:lastModifiedBy>
  <dcterms:created xsi:type="dcterms:W3CDTF">2020-02-02T23:49:57Z</dcterms:created>
  <dcterms:modified xsi:type="dcterms:W3CDTF">2020-02-12T19:15:26Z</dcterms:modified>
</cp:coreProperties>
</file>