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S:\Balch lab\chl data\"/>
    </mc:Choice>
  </mc:AlternateContent>
  <bookViews>
    <workbookView minimized="1" xWindow="0" yWindow="0" windowWidth="19200" windowHeight="8110"/>
  </bookViews>
  <sheets>
    <sheet name="Entry" sheetId="2" r:id="rId1"/>
    <sheet name="Results" sheetId="1" r:id="rId2"/>
    <sheet name="simbios" sheetId="3" r:id="rId3"/>
    <sheet name="stn info" sheetId="4" r:id="rId4"/>
  </sheets>
  <calcPr calcId="162913"/>
</workbook>
</file>

<file path=xl/calcChain.xml><?xml version="1.0" encoding="utf-8"?>
<calcChain xmlns="http://schemas.openxmlformats.org/spreadsheetml/2006/main">
  <c r="D11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2" i="1"/>
  <c r="B48" i="3" l="1"/>
  <c r="A1" i="4"/>
  <c r="D45" i="3"/>
  <c r="D57" i="3"/>
  <c r="C57" i="3"/>
  <c r="D55" i="3"/>
  <c r="C55" i="3"/>
  <c r="B7" i="4"/>
  <c r="C6" i="4"/>
  <c r="C44" i="3"/>
  <c r="D43" i="3"/>
  <c r="B4" i="4"/>
  <c r="B3" i="4"/>
  <c r="C2" i="4"/>
  <c r="C35" i="3"/>
  <c r="B1" i="4"/>
  <c r="A2" i="4"/>
  <c r="B57" i="3"/>
  <c r="B54" i="3"/>
  <c r="B51" i="3"/>
  <c r="B45" i="3"/>
  <c r="B40" i="3"/>
  <c r="B39" i="3"/>
  <c r="B37" i="3"/>
  <c r="B36" i="3"/>
  <c r="B33" i="3"/>
  <c r="F33" i="3"/>
  <c r="F34" i="3"/>
  <c r="F32" i="3"/>
  <c r="B58" i="3"/>
  <c r="B53" i="3"/>
  <c r="B52" i="3"/>
  <c r="B50" i="3"/>
  <c r="B49" i="3"/>
  <c r="B47" i="3"/>
  <c r="B46" i="3"/>
  <c r="B44" i="3"/>
  <c r="B43" i="3"/>
  <c r="B42" i="3"/>
  <c r="B41" i="3"/>
  <c r="B38" i="3"/>
  <c r="B35" i="3"/>
  <c r="B34" i="3"/>
  <c r="B32" i="3"/>
  <c r="B56" i="3"/>
  <c r="B55" i="3"/>
  <c r="A33" i="3" l="1"/>
  <c r="D56" i="3"/>
  <c r="D53" i="3"/>
  <c r="D54" i="3"/>
  <c r="C8" i="4"/>
  <c r="C58" i="3"/>
  <c r="B9" i="4"/>
  <c r="C56" i="3"/>
  <c r="C52" i="3"/>
  <c r="A32" i="3"/>
  <c r="A20" i="3" s="1"/>
  <c r="A6" i="3"/>
  <c r="A38" i="3"/>
  <c r="D36" i="3"/>
  <c r="C43" i="3"/>
  <c r="C42" i="3"/>
  <c r="B2" i="4"/>
  <c r="C37" i="3"/>
  <c r="F35" i="3"/>
  <c r="F36" i="3"/>
  <c r="F37" i="3"/>
  <c r="A54" i="3"/>
  <c r="F44" i="3"/>
  <c r="A48" i="3"/>
  <c r="A43" i="3"/>
  <c r="A14" i="3"/>
  <c r="D48" i="3"/>
  <c r="D49" i="3"/>
  <c r="D47" i="3"/>
  <c r="D44" i="3"/>
  <c r="D46" i="3"/>
  <c r="C5" i="4"/>
  <c r="D41" i="3"/>
  <c r="C45" i="3"/>
  <c r="C46" i="3"/>
  <c r="C41" i="3"/>
  <c r="C38" i="3"/>
  <c r="C40" i="3"/>
  <c r="C39" i="3"/>
  <c r="C36" i="3"/>
  <c r="C33" i="3"/>
  <c r="C34" i="3"/>
  <c r="A55" i="3"/>
  <c r="A50" i="3"/>
  <c r="A44" i="3"/>
  <c r="A39" i="3"/>
  <c r="A34" i="3"/>
  <c r="A58" i="3"/>
  <c r="A52" i="3"/>
  <c r="A47" i="3"/>
  <c r="A42" i="3"/>
  <c r="A36" i="3"/>
  <c r="A56" i="3"/>
  <c r="A51" i="3"/>
  <c r="A46" i="3"/>
  <c r="A40" i="3"/>
  <c r="A35" i="3"/>
  <c r="C4" i="4"/>
  <c r="B5" i="4"/>
  <c r="D37" i="3"/>
  <c r="A15" i="3"/>
  <c r="D35" i="3"/>
  <c r="D42" i="3"/>
  <c r="D34" i="3"/>
  <c r="D33" i="3"/>
  <c r="C1" i="4"/>
  <c r="C7" i="4"/>
  <c r="D52" i="3"/>
  <c r="D50" i="3"/>
  <c r="D58" i="3"/>
  <c r="C9" i="4"/>
  <c r="C50" i="3"/>
  <c r="C51" i="3"/>
  <c r="D51" i="3"/>
  <c r="C3" i="4"/>
  <c r="D40" i="3"/>
  <c r="D38" i="3"/>
  <c r="D39" i="3"/>
  <c r="C48" i="3"/>
  <c r="C49" i="3"/>
  <c r="C47" i="3"/>
  <c r="B8" i="4"/>
  <c r="C54" i="3"/>
  <c r="C53" i="3"/>
  <c r="B6" i="4"/>
  <c r="A57" i="3"/>
  <c r="A53" i="3"/>
  <c r="A49" i="3"/>
  <c r="A45" i="3"/>
  <c r="A41" i="3"/>
  <c r="F45" i="3" l="1"/>
  <c r="F39" i="3"/>
  <c r="A5" i="4"/>
  <c r="A4" i="4"/>
  <c r="F40" i="3"/>
  <c r="F41" i="3"/>
  <c r="F46" i="3"/>
  <c r="F38" i="3"/>
  <c r="A3" i="4"/>
  <c r="F43" i="3"/>
  <c r="F42" i="3"/>
  <c r="F47" i="3"/>
  <c r="A11" i="3"/>
  <c r="A10" i="3"/>
  <c r="C32" i="3"/>
  <c r="A9" i="3"/>
  <c r="A8" i="3"/>
  <c r="D32" i="3"/>
  <c r="A13" i="3"/>
  <c r="E33" i="3"/>
  <c r="E34" i="3"/>
  <c r="E35" i="3"/>
  <c r="A37" i="3"/>
  <c r="A12" i="3"/>
  <c r="E36" i="3"/>
  <c r="E32" i="3"/>
  <c r="F48" i="3" l="1"/>
  <c r="A6" i="4"/>
  <c r="F49" i="3"/>
  <c r="F50" i="3"/>
  <c r="E37" i="3"/>
  <c r="F51" i="3" l="1"/>
  <c r="F52" i="3"/>
  <c r="F53" i="3"/>
  <c r="A7" i="4"/>
  <c r="E38" i="3"/>
  <c r="F54" i="3" l="1"/>
  <c r="F55" i="3"/>
  <c r="A8" i="4"/>
  <c r="E39" i="3"/>
  <c r="A9" i="4"/>
  <c r="F57" i="3"/>
  <c r="F56" i="3"/>
  <c r="F58" i="3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E55" i="3" l="1"/>
  <c r="E56" i="3" l="1"/>
  <c r="E57" i="3" l="1"/>
  <c r="E58" i="3" l="1"/>
</calcChain>
</file>

<file path=xl/comments1.xml><?xml version="1.0" encoding="utf-8"?>
<comments xmlns="http://schemas.openxmlformats.org/spreadsheetml/2006/main">
  <authors>
    <author>Bruce Bowler</author>
  </authors>
  <commentList>
    <comment ref="I1" authorId="0" shapeId="0">
      <text>
        <r>
          <rPr>
            <b/>
            <sz val="8"/>
            <color indexed="81"/>
            <rFont val="Tahoma"/>
            <family val="2"/>
          </rPr>
          <t>Bruce Bowler:</t>
        </r>
        <r>
          <rPr>
            <sz val="8"/>
            <color indexed="81"/>
            <rFont val="Tahoma"/>
            <family val="2"/>
          </rPr>
          <t xml:space="preserve">
*Dilution = 1 means there is no dilution</t>
        </r>
      </text>
    </comment>
  </commentList>
</comments>
</file>

<file path=xl/sharedStrings.xml><?xml version="1.0" encoding="utf-8"?>
<sst xmlns="http://schemas.openxmlformats.org/spreadsheetml/2006/main" count="297" uniqueCount="140">
  <si>
    <t>Sample #</t>
  </si>
  <si>
    <t>Filter</t>
  </si>
  <si>
    <t>Date</t>
  </si>
  <si>
    <t>F vol (ml)</t>
  </si>
  <si>
    <t>E vol (ml)</t>
  </si>
  <si>
    <t>Fb</t>
  </si>
  <si>
    <t>Fa</t>
  </si>
  <si>
    <t>Dilution</t>
  </si>
  <si>
    <t>Chl (ug/l)</t>
  </si>
  <si>
    <t>Fb/Fa</t>
  </si>
  <si>
    <t>Avg Chl</t>
  </si>
  <si>
    <t>Avg Fb/Fa</t>
  </si>
  <si>
    <t>Chl a</t>
  </si>
  <si>
    <t>Pheo</t>
  </si>
  <si>
    <t>Chl a+Pheo</t>
  </si>
  <si>
    <t>Avg Chl a</t>
  </si>
  <si>
    <t>Avg Pheo</t>
  </si>
  <si>
    <t>Avg Chla+Pheo</t>
  </si>
  <si>
    <t>HA</t>
  </si>
  <si>
    <t>Factor     (r/r-1)</t>
  </si>
  <si>
    <t>fb</t>
  </si>
  <si>
    <t>fa</t>
  </si>
  <si>
    <t>Sample
#</t>
  </si>
  <si>
    <r>
      <t xml:space="preserve">Date
</t>
    </r>
    <r>
      <rPr>
        <b/>
        <sz val="10"/>
        <rFont val="Geneva"/>
      </rPr>
      <t>mm/dd/yyyy</t>
    </r>
  </si>
  <si>
    <t>/begin_header</t>
  </si>
  <si>
    <t>/affiliations=Bigelow_Laboratory_for_Ocean_Sciences</t>
  </si>
  <si>
    <t>/investigators=William_Balch</t>
  </si>
  <si>
    <t>/contact=bbalch@bigelow.org</t>
  </si>
  <si>
    <t>/experiment=Scotia_Prince_ferry</t>
  </si>
  <si>
    <t>/data_type=pigment</t>
  </si>
  <si>
    <t>/fields=date,time,lat,lon,chl,station</t>
  </si>
  <si>
    <t>/units=yyyymmdd,hh:mm:ss,degrees,degrees,mg/m^3,none</t>
  </si>
  <si>
    <t>/delimiter=tab</t>
  </si>
  <si>
    <t>/documents=readme.txt</t>
  </si>
  <si>
    <t>/data_status=final</t>
  </si>
  <si>
    <t>/missing=-99.99</t>
  </si>
  <si>
    <t>/water_depth=NA</t>
  </si>
  <si>
    <t>/wind_speed=NA</t>
  </si>
  <si>
    <t>/wave_height=NA</t>
  </si>
  <si>
    <t>/secchi_depth=NA</t>
  </si>
  <si>
    <t>/station=NA</t>
  </si>
  <si>
    <t>/cloud_percent=NA</t>
  </si>
  <si>
    <t>/calibration_files=fluorometer-calibration.txt</t>
  </si>
  <si>
    <t>/measurement_depth=3</t>
  </si>
  <si>
    <t>/end_header@</t>
  </si>
  <si>
    <t>Blank</t>
  </si>
  <si>
    <t>Factor
tau/(tau-1)</t>
  </si>
  <si>
    <t>scale</t>
  </si>
  <si>
    <t>corr fb</t>
  </si>
  <si>
    <t>corr fa</t>
  </si>
  <si>
    <t>high</t>
  </si>
  <si>
    <t>Dev. Chla</t>
  </si>
  <si>
    <t xml:space="preserve">Cruise: </t>
  </si>
  <si>
    <t>Enter data in green cells only!</t>
  </si>
  <si>
    <t>TN376 UW</t>
  </si>
  <si>
    <t>m</t>
  </si>
  <si>
    <t>control 1</t>
  </si>
  <si>
    <t>control 2</t>
  </si>
  <si>
    <t>control 3</t>
  </si>
  <si>
    <t>NO3 4</t>
  </si>
  <si>
    <t>NO3 5</t>
  </si>
  <si>
    <t>NO3 6</t>
  </si>
  <si>
    <t>SAMW 7</t>
  </si>
  <si>
    <t>SAMW 8</t>
  </si>
  <si>
    <t>SAMW 9</t>
  </si>
  <si>
    <t>Si 10</t>
  </si>
  <si>
    <t>Si 11</t>
  </si>
  <si>
    <t>Si 12</t>
  </si>
  <si>
    <t>Fe + Si 13</t>
  </si>
  <si>
    <t>Fe + Si 14</t>
  </si>
  <si>
    <t>Fe + Si 15</t>
  </si>
  <si>
    <t>Fe 16</t>
  </si>
  <si>
    <t>Fe 17</t>
  </si>
  <si>
    <t>Fe 18</t>
  </si>
  <si>
    <t>52A</t>
  </si>
  <si>
    <t>53A</t>
  </si>
  <si>
    <t>54A</t>
  </si>
  <si>
    <t>57A</t>
  </si>
  <si>
    <t>58A</t>
  </si>
  <si>
    <t>59A</t>
  </si>
  <si>
    <t>77A</t>
  </si>
  <si>
    <t>78A</t>
  </si>
  <si>
    <t>79A</t>
  </si>
  <si>
    <t>80A</t>
  </si>
  <si>
    <t>81A</t>
  </si>
  <si>
    <t>82A</t>
  </si>
  <si>
    <t>83A</t>
  </si>
  <si>
    <t>84A</t>
  </si>
  <si>
    <t>85A</t>
  </si>
  <si>
    <t>86A</t>
  </si>
  <si>
    <t>87A</t>
  </si>
  <si>
    <t>88A</t>
  </si>
  <si>
    <t>89A</t>
  </si>
  <si>
    <t>90A</t>
  </si>
  <si>
    <t>91A</t>
  </si>
  <si>
    <t>92A</t>
  </si>
  <si>
    <t>93A</t>
  </si>
  <si>
    <t>94A</t>
  </si>
  <si>
    <t>110A</t>
  </si>
  <si>
    <t>111A</t>
  </si>
  <si>
    <t>112A</t>
  </si>
  <si>
    <t>113A</t>
  </si>
  <si>
    <t>114A</t>
  </si>
  <si>
    <t>115A</t>
  </si>
  <si>
    <t>116A</t>
  </si>
  <si>
    <t>117A</t>
  </si>
  <si>
    <t>118A</t>
  </si>
  <si>
    <t>119A</t>
  </si>
  <si>
    <t>120A</t>
  </si>
  <si>
    <t>121A</t>
  </si>
  <si>
    <t>122A</t>
  </si>
  <si>
    <t>123A</t>
  </si>
  <si>
    <t>124A</t>
  </si>
  <si>
    <t>125A</t>
  </si>
  <si>
    <t>126A</t>
  </si>
  <si>
    <t>127A</t>
  </si>
  <si>
    <t>218A</t>
  </si>
  <si>
    <t>219A</t>
  </si>
  <si>
    <t>220A</t>
  </si>
  <si>
    <t>221A</t>
  </si>
  <si>
    <t>222A</t>
  </si>
  <si>
    <t>223A</t>
  </si>
  <si>
    <t>224A</t>
  </si>
  <si>
    <t>225A</t>
  </si>
  <si>
    <t>226A</t>
  </si>
  <si>
    <t>227A</t>
  </si>
  <si>
    <t>228A</t>
  </si>
  <si>
    <t>229A</t>
  </si>
  <si>
    <t>230A</t>
  </si>
  <si>
    <t>231A</t>
  </si>
  <si>
    <t>232A</t>
  </si>
  <si>
    <t>233A</t>
  </si>
  <si>
    <t>234A</t>
  </si>
  <si>
    <t>235A</t>
  </si>
  <si>
    <t>Time from T0</t>
  </si>
  <si>
    <t>Treatment</t>
  </si>
  <si>
    <t>Time From 0</t>
  </si>
  <si>
    <t>SAMW 4</t>
  </si>
  <si>
    <t>SAMW 5</t>
  </si>
  <si>
    <t>SAMW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</si>
</sst>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_)"/>
    <numFmt numFmtId="165" formatCode="0_)"/>
    <numFmt numFmtId="166" formatCode="0.00_)"/>
    <numFmt numFmtId="167" formatCode="0.000_)"/>
    <numFmt numFmtId="168" formatCode="0.0"/>
    <numFmt numFmtId="169" formatCode="0.0000"/>
    <numFmt numFmtId="170" formatCode="yyyymmdd"/>
    <numFmt numFmtId="171" formatCode="h:mm;@"/>
    <numFmt numFmtId="172" formatCode="0.000"/>
    <numFmt numFmtId="173" formatCode="m/d/yy\ h:mm;@"/>
    <numFmt numFmtId="174" formatCode="[h]:mm:ss;@"/>
  </numFmts>
  <fonts count="9">
    <font>
      <sz val="10"/>
      <name val="Geneva"/>
    </font>
    <font>
      <b/>
      <sz val="10"/>
      <name val="Geneva"/>
    </font>
    <font>
      <sz val="10"/>
      <name val="Geneva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4"/>
      <name val="Geneva"/>
    </font>
    <font>
      <sz val="8"/>
      <name val="Geneva"/>
    </font>
    <font>
      <sz val="10"/>
      <color indexed="10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wrapText="1"/>
    </xf>
    <xf numFmtId="164" fontId="1" fillId="0" borderId="0" xfId="0" applyNumberFormat="1" applyFont="1" applyAlignment="1" applyProtection="1">
      <alignment horizontal="center" wrapText="1"/>
    </xf>
    <xf numFmtId="168" fontId="1" fillId="0" borderId="0" xfId="0" applyNumberFormat="1" applyFont="1" applyAlignment="1" applyProtection="1">
      <alignment horizontal="center" wrapText="1"/>
    </xf>
    <xf numFmtId="165" fontId="1" fillId="0" borderId="0" xfId="0" applyNumberFormat="1" applyFont="1" applyAlignment="1" applyProtection="1">
      <alignment horizontal="center" wrapText="1"/>
    </xf>
    <xf numFmtId="166" fontId="1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67" fontId="1" fillId="0" borderId="0" xfId="0" applyNumberFormat="1" applyFont="1" applyAlignment="1" applyProtection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 applyProtection="1">
      <alignment horizontal="center"/>
    </xf>
    <xf numFmtId="165" fontId="2" fillId="0" borderId="0" xfId="0" applyNumberFormat="1" applyFont="1" applyAlignment="1" applyProtection="1">
      <alignment horizontal="center" wrapText="1"/>
    </xf>
    <xf numFmtId="0" fontId="2" fillId="0" borderId="0" xfId="0" applyFont="1" applyAlignment="1">
      <alignment horizontal="center" wrapText="1"/>
    </xf>
    <xf numFmtId="168" fontId="0" fillId="0" borderId="0" xfId="0" applyNumberFormat="1" applyAlignment="1">
      <alignment horizontal="center"/>
    </xf>
    <xf numFmtId="21" fontId="1" fillId="0" borderId="0" xfId="0" applyNumberFormat="1" applyFont="1" applyAlignment="1" applyProtection="1">
      <alignment horizontal="center" wrapText="1"/>
    </xf>
    <xf numFmtId="21" fontId="0" fillId="0" borderId="0" xfId="0" applyNumberFormat="1" applyAlignment="1">
      <alignment horizontal="center"/>
    </xf>
    <xf numFmtId="0" fontId="0" fillId="0" borderId="0" xfId="0" applyFill="1"/>
    <xf numFmtId="0" fontId="0" fillId="2" borderId="0" xfId="0" applyFill="1" applyProtection="1">
      <protection locked="0"/>
    </xf>
    <xf numFmtId="14" fontId="0" fillId="0" borderId="0" xfId="0" applyNumberFormat="1"/>
    <xf numFmtId="0" fontId="0" fillId="2" borderId="0" xfId="0" applyFill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center" wrapText="1"/>
    </xf>
    <xf numFmtId="2" fontId="0" fillId="0" borderId="0" xfId="0" applyNumberFormat="1"/>
    <xf numFmtId="170" fontId="2" fillId="0" borderId="0" xfId="0" applyNumberFormat="1" applyFont="1" applyAlignment="1">
      <alignment horizontal="left"/>
    </xf>
    <xf numFmtId="2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169" fontId="0" fillId="0" borderId="0" xfId="0" applyNumberFormat="1"/>
    <xf numFmtId="2" fontId="8" fillId="0" borderId="0" xfId="0" applyNumberFormat="1" applyFont="1"/>
    <xf numFmtId="0" fontId="8" fillId="0" borderId="0" xfId="0" applyFont="1"/>
    <xf numFmtId="171" fontId="0" fillId="0" borderId="0" xfId="0" applyNumberFormat="1"/>
    <xf numFmtId="171" fontId="0" fillId="0" borderId="0" xfId="0" applyNumberFormat="1" applyAlignment="1">
      <alignment horizontal="center" wrapText="1"/>
    </xf>
    <xf numFmtId="169" fontId="2" fillId="0" borderId="0" xfId="0" applyNumberFormat="1" applyFont="1" applyAlignment="1" applyProtection="1">
      <alignment horizontal="center"/>
    </xf>
    <xf numFmtId="169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2" fontId="2" fillId="0" borderId="0" xfId="0" applyNumberFormat="1" applyFont="1" applyAlignment="1" applyProtection="1">
      <alignment horizontal="center"/>
    </xf>
    <xf numFmtId="172" fontId="2" fillId="0" borderId="0" xfId="0" applyNumberFormat="1" applyFont="1" applyAlignment="1" applyProtection="1">
      <alignment horizontal="center" wrapText="1"/>
    </xf>
    <xf numFmtId="172" fontId="2" fillId="0" borderId="0" xfId="0" applyNumberFormat="1" applyFont="1" applyAlignment="1">
      <alignment horizontal="center" wrapText="1"/>
    </xf>
    <xf numFmtId="172" fontId="0" fillId="0" borderId="0" xfId="0" applyNumberFormat="1" applyAlignment="1" applyProtection="1">
      <alignment horizontal="center"/>
    </xf>
    <xf numFmtId="172" fontId="0" fillId="0" borderId="0" xfId="0" applyNumberFormat="1"/>
    <xf numFmtId="172" fontId="6" fillId="0" borderId="0" xfId="0" applyNumberFormat="1" applyFont="1"/>
    <xf numFmtId="173" fontId="0" fillId="0" borderId="0" xfId="0" applyNumberFormat="1"/>
    <xf numFmtId="173" fontId="0" fillId="2" borderId="0" xfId="0" applyNumberFormat="1" applyFill="1" applyProtection="1">
      <protection locked="0"/>
    </xf>
    <xf numFmtId="174" fontId="0" fillId="2" borderId="0" xfId="0" applyNumberFormat="1" applyFill="1" applyProtection="1">
      <protection locked="0"/>
    </xf>
    <xf numFmtId="17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2"/>
  <sheetViews>
    <sheetView tabSelected="1" workbookViewId="0">
      <selection activeCell="A10" sqref="A10"/>
    </sheetView>
  </sheetViews>
  <sheetFormatPr defaultRowHeight="12.5"/>
  <cols>
    <col min="2" max="2" width="7.26953125" bestFit="1" customWidth="1"/>
    <col min="3" max="3" width="11.90625" bestFit="1" customWidth="1"/>
    <col min="4" max="4" width="13" style="31" bestFit="1" customWidth="1"/>
    <col min="5" max="6" width="8.7265625" style="23" customWidth="1"/>
    <col min="7" max="7" width="9.453125" style="23" customWidth="1"/>
    <col min="8" max="8" width="9.26953125" style="23" customWidth="1"/>
    <col min="9" max="9" width="5.7265625" customWidth="1"/>
    <col min="10" max="11" width="7.26953125" customWidth="1"/>
    <col min="12" max="13" width="8.54296875" bestFit="1" customWidth="1"/>
  </cols>
  <sheetData>
    <row r="1" spans="1:12">
      <c r="B1" t="s">
        <v>52</v>
      </c>
      <c r="C1" t="s">
        <v>54</v>
      </c>
      <c r="G1" s="29" t="s">
        <v>53</v>
      </c>
      <c r="H1" s="29"/>
      <c r="I1" s="30"/>
    </row>
    <row r="2" spans="1:12" s="21" customFormat="1" ht="34.5" customHeight="1">
      <c r="A2" s="21" t="s">
        <v>135</v>
      </c>
      <c r="B2" s="22" t="s">
        <v>22</v>
      </c>
      <c r="C2" s="22" t="s">
        <v>23</v>
      </c>
      <c r="D2" s="32" t="s">
        <v>134</v>
      </c>
      <c r="E2" s="2" t="s">
        <v>20</v>
      </c>
      <c r="F2" s="2" t="s">
        <v>21</v>
      </c>
      <c r="G2" s="2" t="s">
        <v>47</v>
      </c>
      <c r="H2" s="2" t="s">
        <v>48</v>
      </c>
      <c r="I2" s="2" t="s">
        <v>49</v>
      </c>
      <c r="J2" s="27" t="s">
        <v>46</v>
      </c>
      <c r="L2" s="21" t="s">
        <v>45</v>
      </c>
    </row>
    <row r="3" spans="1:12">
      <c r="A3" t="s">
        <v>56</v>
      </c>
      <c r="B3" s="18">
        <v>52</v>
      </c>
      <c r="C3" s="45">
        <v>42398.466666666667</v>
      </c>
      <c r="D3" s="46">
        <v>0</v>
      </c>
      <c r="E3" s="20">
        <v>12.2</v>
      </c>
      <c r="F3" s="20">
        <v>7.14</v>
      </c>
      <c r="G3" s="20" t="s">
        <v>55</v>
      </c>
      <c r="H3">
        <v>12</v>
      </c>
      <c r="I3">
        <v>6.9399999999999995</v>
      </c>
      <c r="J3" s="18">
        <v>1.9438</v>
      </c>
      <c r="K3" t="s">
        <v>50</v>
      </c>
      <c r="L3" s="18"/>
    </row>
    <row r="4" spans="1:12">
      <c r="A4" t="s">
        <v>57</v>
      </c>
      <c r="B4" s="17">
        <v>53</v>
      </c>
      <c r="C4" s="45">
        <v>42398.466666666667</v>
      </c>
      <c r="D4" s="46">
        <v>0</v>
      </c>
      <c r="E4" s="20">
        <v>11.9</v>
      </c>
      <c r="F4" s="20">
        <v>7.06</v>
      </c>
      <c r="G4" s="20" t="s">
        <v>55</v>
      </c>
      <c r="H4">
        <v>11.700000000000001</v>
      </c>
      <c r="I4">
        <v>6.8599999999999994</v>
      </c>
    </row>
    <row r="5" spans="1:12">
      <c r="A5" t="s">
        <v>58</v>
      </c>
      <c r="B5" s="17">
        <v>54</v>
      </c>
      <c r="C5" s="45">
        <v>42398.466666666667</v>
      </c>
      <c r="D5" s="46">
        <v>0</v>
      </c>
      <c r="E5" s="20">
        <v>11.4</v>
      </c>
      <c r="F5" s="20">
        <v>6.68</v>
      </c>
      <c r="G5" s="20" t="s">
        <v>55</v>
      </c>
      <c r="H5">
        <v>11.200000000000001</v>
      </c>
      <c r="I5">
        <v>6.4799999999999995</v>
      </c>
    </row>
    <row r="6" spans="1:12">
      <c r="A6" t="s">
        <v>137</v>
      </c>
      <c r="B6" s="17">
        <v>57</v>
      </c>
      <c r="C6" s="45">
        <v>42398.55972222222</v>
      </c>
      <c r="D6" s="46">
        <v>5.1388888888888894E-2</v>
      </c>
      <c r="E6" s="20">
        <v>9.0500000000000007</v>
      </c>
      <c r="F6" s="20">
        <v>5.31</v>
      </c>
      <c r="G6" s="20" t="s">
        <v>55</v>
      </c>
      <c r="H6">
        <v>8.8500000000000014</v>
      </c>
      <c r="I6">
        <v>5.1099999999999994</v>
      </c>
    </row>
    <row r="7" spans="1:12">
      <c r="A7" t="s">
        <v>138</v>
      </c>
      <c r="B7" s="17">
        <v>58</v>
      </c>
      <c r="C7" s="45">
        <v>42398.55972222222</v>
      </c>
      <c r="D7" s="46">
        <v>5.1388888888888894E-2</v>
      </c>
      <c r="E7" s="20">
        <v>6.54</v>
      </c>
      <c r="F7" s="20">
        <v>3.41</v>
      </c>
      <c r="G7" s="20" t="s">
        <v>55</v>
      </c>
      <c r="H7">
        <v>6.34</v>
      </c>
      <c r="I7">
        <v>3.21</v>
      </c>
    </row>
    <row r="8" spans="1:12">
      <c r="A8" t="s">
        <v>139</v>
      </c>
      <c r="B8" s="17">
        <v>59</v>
      </c>
      <c r="C8" s="45">
        <v>42398.55972222222</v>
      </c>
      <c r="D8" s="46">
        <v>5.1388888888888894E-2</v>
      </c>
      <c r="E8" s="20">
        <v>8.11</v>
      </c>
      <c r="F8" s="20">
        <v>4.57</v>
      </c>
      <c r="G8" s="20" t="s">
        <v>55</v>
      </c>
      <c r="H8">
        <v>7.9099999999999993</v>
      </c>
      <c r="I8">
        <v>4.37</v>
      </c>
    </row>
    <row r="9" spans="1:12">
      <c r="A9" t="s">
        <v>56</v>
      </c>
      <c r="B9" s="17">
        <v>77</v>
      </c>
      <c r="C9" s="45">
        <v>42399.520833333336</v>
      </c>
      <c r="D9" s="46">
        <v>1.0541666666666667</v>
      </c>
      <c r="E9" s="20">
        <v>0.1</v>
      </c>
      <c r="F9" s="20">
        <v>0.1</v>
      </c>
      <c r="G9" s="20" t="s">
        <v>55</v>
      </c>
      <c r="H9">
        <v>0.1</v>
      </c>
      <c r="I9">
        <v>0.1</v>
      </c>
    </row>
    <row r="10" spans="1:12">
      <c r="A10" t="s">
        <v>57</v>
      </c>
      <c r="B10" s="17">
        <v>78</v>
      </c>
      <c r="C10" s="45">
        <v>42399.520833333336</v>
      </c>
      <c r="D10" s="46">
        <v>1.0541666666666667</v>
      </c>
      <c r="E10" s="20">
        <v>9.0399999999999991</v>
      </c>
      <c r="F10" s="20">
        <v>5.27</v>
      </c>
      <c r="G10" s="20" t="s">
        <v>55</v>
      </c>
      <c r="H10">
        <v>9.0399999999999991</v>
      </c>
      <c r="I10">
        <v>5.27</v>
      </c>
    </row>
    <row r="11" spans="1:12">
      <c r="A11" t="s">
        <v>58</v>
      </c>
      <c r="B11" s="17">
        <v>79</v>
      </c>
      <c r="C11" s="45">
        <v>42399.520833333336</v>
      </c>
      <c r="D11" s="46">
        <v>1.0541666666666667</v>
      </c>
      <c r="E11" s="20">
        <v>8.6199999999999992</v>
      </c>
      <c r="F11" s="20">
        <v>5.12</v>
      </c>
      <c r="G11" s="20" t="s">
        <v>55</v>
      </c>
      <c r="H11">
        <v>8.6199999999999992</v>
      </c>
      <c r="I11">
        <v>5.12</v>
      </c>
    </row>
    <row r="12" spans="1:12">
      <c r="A12" t="s">
        <v>59</v>
      </c>
      <c r="B12" s="17">
        <v>80</v>
      </c>
      <c r="C12" s="45">
        <v>42399.520833333336</v>
      </c>
      <c r="D12" s="46">
        <v>1.075</v>
      </c>
      <c r="E12" s="20">
        <v>8.81</v>
      </c>
      <c r="F12" s="20">
        <v>5.13</v>
      </c>
      <c r="G12" s="20" t="s">
        <v>55</v>
      </c>
      <c r="H12">
        <v>8.81</v>
      </c>
      <c r="I12">
        <v>5.13</v>
      </c>
    </row>
    <row r="13" spans="1:12">
      <c r="A13" t="s">
        <v>60</v>
      </c>
      <c r="B13" s="17">
        <v>81</v>
      </c>
      <c r="C13" s="45">
        <v>42399.520833333336</v>
      </c>
      <c r="D13" s="46">
        <v>1.075</v>
      </c>
      <c r="E13" s="20">
        <v>8.75</v>
      </c>
      <c r="F13" s="20">
        <v>5.17</v>
      </c>
      <c r="G13" s="20" t="s">
        <v>55</v>
      </c>
      <c r="H13">
        <v>8.75</v>
      </c>
      <c r="I13">
        <v>5.17</v>
      </c>
    </row>
    <row r="14" spans="1:12">
      <c r="A14" t="s">
        <v>61</v>
      </c>
      <c r="B14">
        <v>82</v>
      </c>
      <c r="C14" s="45">
        <v>42399.520833333336</v>
      </c>
      <c r="D14" s="47">
        <v>1.075</v>
      </c>
      <c r="E14">
        <v>5.01</v>
      </c>
      <c r="F14">
        <v>2.92</v>
      </c>
      <c r="G14" t="s">
        <v>55</v>
      </c>
      <c r="H14">
        <v>5.01</v>
      </c>
      <c r="I14">
        <v>2.92</v>
      </c>
    </row>
    <row r="15" spans="1:12">
      <c r="A15" t="s">
        <v>62</v>
      </c>
      <c r="B15">
        <v>83</v>
      </c>
      <c r="C15" s="45">
        <v>42399.520833333336</v>
      </c>
      <c r="D15" s="47">
        <v>1.0958333333333334</v>
      </c>
      <c r="E15">
        <v>12</v>
      </c>
      <c r="F15">
        <v>7.02</v>
      </c>
      <c r="G15" t="s">
        <v>55</v>
      </c>
      <c r="H15">
        <v>12</v>
      </c>
      <c r="I15">
        <v>7.02</v>
      </c>
    </row>
    <row r="16" spans="1:12">
      <c r="A16" t="s">
        <v>63</v>
      </c>
      <c r="B16">
        <v>84</v>
      </c>
      <c r="C16" s="45">
        <v>42399.520833333336</v>
      </c>
      <c r="D16" s="47">
        <v>1.0958333333333334</v>
      </c>
      <c r="E16">
        <v>7.32</v>
      </c>
      <c r="F16">
        <v>4.29</v>
      </c>
      <c r="G16" t="s">
        <v>55</v>
      </c>
      <c r="H16">
        <v>7.32</v>
      </c>
      <c r="I16">
        <v>4.29</v>
      </c>
    </row>
    <row r="17" spans="1:9">
      <c r="A17" t="s">
        <v>64</v>
      </c>
      <c r="B17">
        <v>85</v>
      </c>
      <c r="C17" s="45">
        <v>42399.520833333336</v>
      </c>
      <c r="D17" s="47">
        <v>1.0958333333333334</v>
      </c>
      <c r="E17">
        <v>7.03</v>
      </c>
      <c r="F17">
        <v>4.12</v>
      </c>
      <c r="G17" t="s">
        <v>55</v>
      </c>
      <c r="H17">
        <v>7.03</v>
      </c>
      <c r="I17">
        <v>4.12</v>
      </c>
    </row>
    <row r="18" spans="1:9">
      <c r="A18" t="s">
        <v>65</v>
      </c>
      <c r="B18">
        <v>86</v>
      </c>
      <c r="C18" s="45">
        <v>42399.520833333336</v>
      </c>
      <c r="D18" s="47">
        <v>1.1166666666666667</v>
      </c>
      <c r="E18">
        <v>7.66</v>
      </c>
      <c r="F18">
        <v>4.49</v>
      </c>
      <c r="G18" t="s">
        <v>55</v>
      </c>
      <c r="H18">
        <v>7.66</v>
      </c>
      <c r="I18">
        <v>4.49</v>
      </c>
    </row>
    <row r="19" spans="1:9">
      <c r="A19" t="s">
        <v>66</v>
      </c>
      <c r="B19">
        <v>87</v>
      </c>
      <c r="C19" s="45">
        <v>42399.520833333336</v>
      </c>
      <c r="D19" s="47">
        <v>1.1166666666666667</v>
      </c>
      <c r="E19">
        <v>3.71</v>
      </c>
      <c r="F19">
        <v>2.2599999999999998</v>
      </c>
      <c r="G19" t="s">
        <v>55</v>
      </c>
      <c r="H19">
        <v>3.71</v>
      </c>
      <c r="I19">
        <v>2.2599999999999998</v>
      </c>
    </row>
    <row r="20" spans="1:9">
      <c r="A20" t="s">
        <v>67</v>
      </c>
      <c r="B20">
        <v>88</v>
      </c>
      <c r="C20" s="45">
        <v>42399.520833333336</v>
      </c>
      <c r="D20" s="47">
        <v>1.1166666666666667</v>
      </c>
      <c r="E20">
        <v>6.88</v>
      </c>
      <c r="F20">
        <v>4</v>
      </c>
      <c r="G20" t="s">
        <v>55</v>
      </c>
      <c r="H20">
        <v>6.88</v>
      </c>
      <c r="I20">
        <v>4</v>
      </c>
    </row>
    <row r="21" spans="1:9">
      <c r="A21" t="s">
        <v>68</v>
      </c>
      <c r="B21">
        <v>89</v>
      </c>
      <c r="C21" s="45">
        <v>42399.520833333336</v>
      </c>
      <c r="D21" s="47">
        <v>1.1375</v>
      </c>
      <c r="E21">
        <v>7.13</v>
      </c>
      <c r="F21">
        <v>4.25</v>
      </c>
      <c r="G21" t="s">
        <v>55</v>
      </c>
      <c r="H21">
        <v>7.13</v>
      </c>
      <c r="I21">
        <v>4.25</v>
      </c>
    </row>
    <row r="22" spans="1:9" ht="12" customHeight="1">
      <c r="A22" t="s">
        <v>69</v>
      </c>
      <c r="B22">
        <v>90</v>
      </c>
      <c r="C22" s="45">
        <v>42399.520833333336</v>
      </c>
      <c r="D22" s="47">
        <v>1.1375</v>
      </c>
      <c r="E22">
        <v>7.46</v>
      </c>
      <c r="F22">
        <v>4.4400000000000004</v>
      </c>
      <c r="G22" t="s">
        <v>55</v>
      </c>
      <c r="H22">
        <v>7.46</v>
      </c>
      <c r="I22">
        <v>4.4400000000000004</v>
      </c>
    </row>
    <row r="23" spans="1:9">
      <c r="A23" t="s">
        <v>70</v>
      </c>
      <c r="B23">
        <v>91</v>
      </c>
      <c r="C23" s="45">
        <v>42399.520833333336</v>
      </c>
      <c r="D23" s="47">
        <v>1.1375</v>
      </c>
      <c r="E23">
        <v>7.06</v>
      </c>
      <c r="F23">
        <v>4.12</v>
      </c>
      <c r="G23" t="s">
        <v>55</v>
      </c>
      <c r="H23">
        <v>7.06</v>
      </c>
      <c r="I23">
        <v>4.12</v>
      </c>
    </row>
    <row r="24" spans="1:9">
      <c r="A24" t="s">
        <v>71</v>
      </c>
      <c r="B24">
        <v>92</v>
      </c>
      <c r="C24" s="45">
        <v>42399.520833333336</v>
      </c>
      <c r="D24" s="47">
        <v>1.1583333333333334</v>
      </c>
      <c r="E24">
        <v>7.13</v>
      </c>
      <c r="F24">
        <v>4.1399999999999997</v>
      </c>
      <c r="G24" t="s">
        <v>55</v>
      </c>
      <c r="H24">
        <v>7.13</v>
      </c>
      <c r="I24">
        <v>4.1399999999999997</v>
      </c>
    </row>
    <row r="25" spans="1:9">
      <c r="A25" t="s">
        <v>72</v>
      </c>
      <c r="B25">
        <v>93</v>
      </c>
      <c r="C25" s="45">
        <v>42399.520833333336</v>
      </c>
      <c r="D25" s="47">
        <v>1.1583333333333334</v>
      </c>
      <c r="E25">
        <v>6.36</v>
      </c>
      <c r="F25">
        <v>3.73</v>
      </c>
      <c r="G25" t="s">
        <v>55</v>
      </c>
      <c r="H25">
        <v>6.36</v>
      </c>
      <c r="I25">
        <v>3.73</v>
      </c>
    </row>
    <row r="26" spans="1:9">
      <c r="A26" t="s">
        <v>73</v>
      </c>
      <c r="B26">
        <v>94</v>
      </c>
      <c r="C26" s="45">
        <v>42399.520833333336</v>
      </c>
      <c r="D26" s="47">
        <v>1.1583333333333334</v>
      </c>
      <c r="E26">
        <v>6.78</v>
      </c>
      <c r="F26">
        <v>4.05</v>
      </c>
      <c r="G26" t="s">
        <v>55</v>
      </c>
      <c r="H26">
        <v>6.78</v>
      </c>
      <c r="I26">
        <v>4.05</v>
      </c>
    </row>
    <row r="27" spans="1:9">
      <c r="A27" t="s">
        <v>56</v>
      </c>
      <c r="B27">
        <v>110</v>
      </c>
      <c r="C27" s="44">
        <v>42400.53125</v>
      </c>
      <c r="D27" s="47">
        <v>2.0715277777777779</v>
      </c>
      <c r="E27">
        <v>7.04</v>
      </c>
      <c r="F27">
        <v>4.12</v>
      </c>
      <c r="G27" t="s">
        <v>55</v>
      </c>
      <c r="H27">
        <v>7.04</v>
      </c>
      <c r="I27">
        <v>4.12</v>
      </c>
    </row>
    <row r="28" spans="1:9">
      <c r="A28" t="s">
        <v>57</v>
      </c>
      <c r="B28">
        <v>111</v>
      </c>
      <c r="C28" s="44">
        <v>42400.53125</v>
      </c>
      <c r="D28" s="47">
        <v>2.0715277777777779</v>
      </c>
      <c r="E28">
        <v>6.01</v>
      </c>
      <c r="F28">
        <v>3.6</v>
      </c>
      <c r="G28" t="s">
        <v>55</v>
      </c>
      <c r="H28">
        <v>6.01</v>
      </c>
      <c r="I28">
        <v>3.6</v>
      </c>
    </row>
    <row r="29" spans="1:9">
      <c r="A29" t="s">
        <v>58</v>
      </c>
      <c r="B29">
        <v>112</v>
      </c>
      <c r="C29" s="44">
        <v>42400.53125</v>
      </c>
      <c r="D29" s="47">
        <v>2.0715277777777779</v>
      </c>
      <c r="E29">
        <v>7.94</v>
      </c>
      <c r="F29">
        <v>4.6500000000000004</v>
      </c>
      <c r="G29" t="s">
        <v>55</v>
      </c>
      <c r="H29">
        <v>7.94</v>
      </c>
      <c r="I29">
        <v>4.6500000000000004</v>
      </c>
    </row>
    <row r="30" spans="1:9">
      <c r="A30" t="s">
        <v>59</v>
      </c>
      <c r="B30">
        <v>113</v>
      </c>
      <c r="C30" s="44">
        <v>42400.552083333336</v>
      </c>
      <c r="D30" s="47">
        <v>2.1027777777777779</v>
      </c>
      <c r="E30">
        <v>8.48</v>
      </c>
      <c r="F30">
        <v>4.9000000000000004</v>
      </c>
      <c r="G30" t="s">
        <v>55</v>
      </c>
      <c r="H30">
        <v>8.48</v>
      </c>
      <c r="I30">
        <v>4.9000000000000004</v>
      </c>
    </row>
    <row r="31" spans="1:9">
      <c r="A31" t="s">
        <v>60</v>
      </c>
      <c r="B31">
        <v>114</v>
      </c>
      <c r="C31" s="44">
        <v>42400.552083333336</v>
      </c>
      <c r="D31" s="47">
        <v>2.1027777777777779</v>
      </c>
      <c r="E31">
        <v>8.84</v>
      </c>
      <c r="F31">
        <v>5.0999999999999996</v>
      </c>
      <c r="G31" t="s">
        <v>55</v>
      </c>
      <c r="H31">
        <v>8.84</v>
      </c>
      <c r="I31">
        <v>5.0999999999999996</v>
      </c>
    </row>
    <row r="32" spans="1:9">
      <c r="A32" t="s">
        <v>61</v>
      </c>
      <c r="B32">
        <v>115</v>
      </c>
      <c r="C32" s="44">
        <v>42400.552083333336</v>
      </c>
      <c r="D32" s="47">
        <v>2.1027777777777779</v>
      </c>
      <c r="E32">
        <v>9.41</v>
      </c>
      <c r="F32">
        <v>5.46</v>
      </c>
      <c r="G32" t="s">
        <v>55</v>
      </c>
      <c r="H32">
        <v>9.41</v>
      </c>
      <c r="I32">
        <v>5.46</v>
      </c>
    </row>
    <row r="33" spans="1:9">
      <c r="A33" t="s">
        <v>62</v>
      </c>
      <c r="B33">
        <v>116</v>
      </c>
      <c r="C33" s="44">
        <v>42400.572916666664</v>
      </c>
      <c r="D33" s="47">
        <v>2.1236111111111113</v>
      </c>
      <c r="E33">
        <v>8.42</v>
      </c>
      <c r="F33">
        <v>4.8099999999999996</v>
      </c>
      <c r="G33" t="s">
        <v>55</v>
      </c>
      <c r="H33">
        <v>8.42</v>
      </c>
      <c r="I33">
        <v>4.8099999999999996</v>
      </c>
    </row>
    <row r="34" spans="1:9">
      <c r="A34" t="s">
        <v>63</v>
      </c>
      <c r="B34">
        <v>117</v>
      </c>
      <c r="C34" s="44">
        <v>42400.572916666664</v>
      </c>
      <c r="D34" s="47">
        <v>2.1236111111111113</v>
      </c>
      <c r="E34">
        <v>8.7799999999999994</v>
      </c>
      <c r="F34">
        <v>5.12</v>
      </c>
      <c r="G34" t="s">
        <v>55</v>
      </c>
      <c r="H34">
        <v>8.7799999999999994</v>
      </c>
      <c r="I34">
        <v>5.12</v>
      </c>
    </row>
    <row r="35" spans="1:9">
      <c r="A35" t="s">
        <v>64</v>
      </c>
      <c r="B35">
        <v>118</v>
      </c>
      <c r="C35" s="44">
        <v>42400.572916666664</v>
      </c>
      <c r="D35" s="47">
        <v>2.1236111111111113</v>
      </c>
      <c r="E35">
        <v>7.68</v>
      </c>
      <c r="F35">
        <v>4.4800000000000004</v>
      </c>
      <c r="G35" t="s">
        <v>55</v>
      </c>
      <c r="H35">
        <v>7.68</v>
      </c>
      <c r="I35">
        <v>4.4800000000000004</v>
      </c>
    </row>
    <row r="36" spans="1:9">
      <c r="A36" t="s">
        <v>65</v>
      </c>
      <c r="B36">
        <v>119</v>
      </c>
      <c r="C36" s="44">
        <v>42400.59375</v>
      </c>
      <c r="D36" s="47">
        <v>2.1444444444444444</v>
      </c>
      <c r="E36">
        <v>6.56</v>
      </c>
      <c r="F36">
        <v>3.71</v>
      </c>
      <c r="G36" t="s">
        <v>55</v>
      </c>
      <c r="H36">
        <v>6.56</v>
      </c>
      <c r="I36">
        <v>3.71</v>
      </c>
    </row>
    <row r="37" spans="1:9">
      <c r="A37" t="s">
        <v>66</v>
      </c>
      <c r="B37">
        <v>120</v>
      </c>
      <c r="C37" s="44">
        <v>42400.59375</v>
      </c>
      <c r="D37" s="47">
        <v>2.1444444444444444</v>
      </c>
      <c r="E37">
        <v>6.89</v>
      </c>
      <c r="F37">
        <v>4.1100000000000003</v>
      </c>
      <c r="G37" t="s">
        <v>55</v>
      </c>
      <c r="H37">
        <v>6.89</v>
      </c>
      <c r="I37">
        <v>4.1100000000000003</v>
      </c>
    </row>
    <row r="38" spans="1:9">
      <c r="A38" t="s">
        <v>67</v>
      </c>
      <c r="B38">
        <v>121</v>
      </c>
      <c r="C38" s="44">
        <v>42400.59375</v>
      </c>
      <c r="D38" s="47">
        <v>2.1444444444444444</v>
      </c>
      <c r="E38">
        <v>6.57</v>
      </c>
      <c r="F38">
        <v>3.8</v>
      </c>
      <c r="G38" t="s">
        <v>55</v>
      </c>
      <c r="H38">
        <v>6.57</v>
      </c>
      <c r="I38">
        <v>3.8</v>
      </c>
    </row>
    <row r="39" spans="1:9">
      <c r="A39" t="s">
        <v>68</v>
      </c>
      <c r="B39">
        <v>122</v>
      </c>
      <c r="C39" s="44">
        <v>42400.611111111109</v>
      </c>
      <c r="D39" s="47">
        <v>2.1618055555555555</v>
      </c>
      <c r="E39">
        <v>6.86</v>
      </c>
      <c r="F39">
        <v>4</v>
      </c>
      <c r="G39" t="s">
        <v>55</v>
      </c>
      <c r="H39">
        <v>6.86</v>
      </c>
      <c r="I39">
        <v>4</v>
      </c>
    </row>
    <row r="40" spans="1:9">
      <c r="A40" t="s">
        <v>69</v>
      </c>
      <c r="B40">
        <v>123</v>
      </c>
      <c r="C40" s="44">
        <v>42400.611111111109</v>
      </c>
      <c r="D40" s="47">
        <v>2.1618055555555555</v>
      </c>
      <c r="E40">
        <v>7.91</v>
      </c>
      <c r="F40">
        <v>4.47</v>
      </c>
      <c r="G40" t="s">
        <v>55</v>
      </c>
      <c r="H40">
        <v>7.91</v>
      </c>
      <c r="I40">
        <v>4.47</v>
      </c>
    </row>
    <row r="41" spans="1:9">
      <c r="A41" t="s">
        <v>70</v>
      </c>
      <c r="B41">
        <v>124</v>
      </c>
      <c r="C41" s="44">
        <v>42400.611111111109</v>
      </c>
      <c r="D41" s="47">
        <v>2.1618055555555555</v>
      </c>
      <c r="E41">
        <v>7.49</v>
      </c>
      <c r="F41">
        <v>4.37</v>
      </c>
      <c r="G41" t="s">
        <v>55</v>
      </c>
      <c r="H41">
        <v>7.49</v>
      </c>
      <c r="I41">
        <v>4.37</v>
      </c>
    </row>
    <row r="42" spans="1:9">
      <c r="A42" t="s">
        <v>71</v>
      </c>
      <c r="B42">
        <v>125</v>
      </c>
      <c r="C42" s="44">
        <v>42400.631944444445</v>
      </c>
      <c r="D42" s="47">
        <v>2.182638888888889</v>
      </c>
      <c r="E42">
        <v>6.76</v>
      </c>
      <c r="F42">
        <v>3.7</v>
      </c>
      <c r="G42" t="s">
        <v>55</v>
      </c>
      <c r="H42">
        <v>6.76</v>
      </c>
      <c r="I42">
        <v>3.7</v>
      </c>
    </row>
    <row r="43" spans="1:9">
      <c r="A43" t="s">
        <v>72</v>
      </c>
      <c r="B43">
        <v>126</v>
      </c>
      <c r="C43" s="44">
        <v>42400.631944444445</v>
      </c>
      <c r="D43" s="47">
        <v>2.182638888888889</v>
      </c>
      <c r="E43">
        <v>6.61</v>
      </c>
      <c r="F43">
        <v>3.91</v>
      </c>
      <c r="G43" t="s">
        <v>55</v>
      </c>
      <c r="H43">
        <v>6.61</v>
      </c>
      <c r="I43">
        <v>3.91</v>
      </c>
    </row>
    <row r="44" spans="1:9">
      <c r="A44" t="s">
        <v>73</v>
      </c>
      <c r="B44">
        <v>127</v>
      </c>
      <c r="C44" s="44">
        <v>42400.631944444445</v>
      </c>
      <c r="D44" s="47">
        <v>2.182638888888889</v>
      </c>
      <c r="E44">
        <v>6.42</v>
      </c>
      <c r="F44">
        <v>3.47</v>
      </c>
      <c r="G44" t="s">
        <v>55</v>
      </c>
      <c r="H44">
        <v>6.42</v>
      </c>
      <c r="I44">
        <v>3.47</v>
      </c>
    </row>
    <row r="45" spans="1:9">
      <c r="A45" t="s">
        <v>56</v>
      </c>
      <c r="B45">
        <v>218</v>
      </c>
      <c r="C45" s="44">
        <v>42403.53125</v>
      </c>
      <c r="D45" s="47">
        <v>3.5819444444444444</v>
      </c>
      <c r="E45">
        <v>7.04</v>
      </c>
      <c r="F45">
        <v>4.12</v>
      </c>
      <c r="G45" t="s">
        <v>55</v>
      </c>
      <c r="H45">
        <v>7.04</v>
      </c>
      <c r="I45">
        <v>4.12</v>
      </c>
    </row>
    <row r="46" spans="1:9">
      <c r="A46" t="s">
        <v>57</v>
      </c>
      <c r="B46">
        <v>219</v>
      </c>
      <c r="C46" s="44">
        <v>42403.53125</v>
      </c>
      <c r="D46" s="47">
        <v>3.5819444444444444</v>
      </c>
      <c r="E46">
        <v>6.01</v>
      </c>
      <c r="F46">
        <v>3.6</v>
      </c>
      <c r="G46" t="s">
        <v>55</v>
      </c>
      <c r="H46">
        <v>6.01</v>
      </c>
      <c r="I46">
        <v>3.6</v>
      </c>
    </row>
    <row r="47" spans="1:9">
      <c r="A47" t="s">
        <v>58</v>
      </c>
      <c r="B47">
        <v>220</v>
      </c>
      <c r="C47" s="44">
        <v>42403.53125</v>
      </c>
      <c r="D47" s="47">
        <v>3.5819444444444444</v>
      </c>
      <c r="E47">
        <v>7.94</v>
      </c>
      <c r="F47">
        <v>4.6500000000000004</v>
      </c>
      <c r="G47" t="s">
        <v>55</v>
      </c>
      <c r="H47">
        <v>7.94</v>
      </c>
      <c r="I47">
        <v>4.6500000000000004</v>
      </c>
    </row>
    <row r="48" spans="1:9">
      <c r="A48" t="s">
        <v>59</v>
      </c>
      <c r="B48">
        <v>221</v>
      </c>
      <c r="C48" s="44">
        <v>42403.552083333336</v>
      </c>
      <c r="D48" s="47">
        <v>3.6027777777777779</v>
      </c>
      <c r="E48">
        <v>8.48</v>
      </c>
      <c r="F48">
        <v>4.9000000000000004</v>
      </c>
      <c r="G48" t="s">
        <v>55</v>
      </c>
      <c r="H48">
        <v>8.48</v>
      </c>
      <c r="I48">
        <v>4.9000000000000004</v>
      </c>
    </row>
    <row r="49" spans="1:9">
      <c r="A49" t="s">
        <v>60</v>
      </c>
      <c r="B49">
        <v>222</v>
      </c>
      <c r="C49" s="44">
        <v>42403.552083333336</v>
      </c>
      <c r="D49" s="47">
        <v>3.6027777777777779</v>
      </c>
      <c r="E49">
        <v>8.84</v>
      </c>
      <c r="F49">
        <v>5.0999999999999996</v>
      </c>
      <c r="G49" t="s">
        <v>55</v>
      </c>
      <c r="H49">
        <v>8.84</v>
      </c>
      <c r="I49">
        <v>5.0999999999999996</v>
      </c>
    </row>
    <row r="50" spans="1:9">
      <c r="A50" t="s">
        <v>61</v>
      </c>
      <c r="B50">
        <v>223</v>
      </c>
      <c r="C50" s="44">
        <v>42403.552083333336</v>
      </c>
      <c r="D50" s="47">
        <v>3.6027777777777779</v>
      </c>
      <c r="E50">
        <v>9.41</v>
      </c>
      <c r="F50">
        <v>5.46</v>
      </c>
      <c r="G50" t="s">
        <v>55</v>
      </c>
      <c r="H50">
        <v>9.41</v>
      </c>
      <c r="I50">
        <v>5.46</v>
      </c>
    </row>
    <row r="51" spans="1:9">
      <c r="A51" t="s">
        <v>62</v>
      </c>
      <c r="B51">
        <v>224</v>
      </c>
      <c r="C51" s="44">
        <v>42403.572916666664</v>
      </c>
      <c r="D51" s="47">
        <v>3.6236111111111113</v>
      </c>
      <c r="E51">
        <v>8.42</v>
      </c>
      <c r="F51">
        <v>4.8099999999999996</v>
      </c>
      <c r="G51" t="s">
        <v>55</v>
      </c>
      <c r="H51">
        <v>8.42</v>
      </c>
      <c r="I51">
        <v>4.8099999999999996</v>
      </c>
    </row>
    <row r="52" spans="1:9">
      <c r="A52" t="s">
        <v>63</v>
      </c>
      <c r="B52">
        <v>225</v>
      </c>
      <c r="C52" s="44">
        <v>42403.572916666664</v>
      </c>
      <c r="D52" s="47">
        <v>3.6236111111111113</v>
      </c>
      <c r="E52">
        <v>8.7799999999999994</v>
      </c>
      <c r="F52">
        <v>5.12</v>
      </c>
      <c r="G52" t="s">
        <v>55</v>
      </c>
      <c r="H52">
        <v>8.7799999999999994</v>
      </c>
      <c r="I52">
        <v>5.12</v>
      </c>
    </row>
    <row r="53" spans="1:9">
      <c r="A53" t="s">
        <v>64</v>
      </c>
      <c r="B53">
        <v>226</v>
      </c>
      <c r="C53" s="44">
        <v>42403.572916666664</v>
      </c>
      <c r="D53" s="47">
        <v>3.6236111111111113</v>
      </c>
      <c r="E53">
        <v>7.68</v>
      </c>
      <c r="F53">
        <v>4.4800000000000004</v>
      </c>
      <c r="G53" t="s">
        <v>55</v>
      </c>
      <c r="H53">
        <v>7.68</v>
      </c>
      <c r="I53">
        <v>4.4800000000000004</v>
      </c>
    </row>
    <row r="54" spans="1:9">
      <c r="A54" t="s">
        <v>65</v>
      </c>
      <c r="B54">
        <v>227</v>
      </c>
      <c r="C54" s="44">
        <v>42403.59375</v>
      </c>
      <c r="D54" s="47">
        <v>3.6444444444444444</v>
      </c>
      <c r="E54">
        <v>6.56</v>
      </c>
      <c r="F54">
        <v>3.71</v>
      </c>
      <c r="G54" t="s">
        <v>55</v>
      </c>
      <c r="H54">
        <v>6.56</v>
      </c>
      <c r="I54">
        <v>3.71</v>
      </c>
    </row>
    <row r="55" spans="1:9">
      <c r="A55" t="s">
        <v>66</v>
      </c>
      <c r="B55">
        <v>228</v>
      </c>
      <c r="C55" s="44">
        <v>42403.59375</v>
      </c>
      <c r="D55" s="47">
        <v>3.6444444444444444</v>
      </c>
      <c r="E55">
        <v>6.89</v>
      </c>
      <c r="F55">
        <v>4.1100000000000003</v>
      </c>
      <c r="G55" t="s">
        <v>55</v>
      </c>
      <c r="H55">
        <v>6.89</v>
      </c>
      <c r="I55">
        <v>4.1100000000000003</v>
      </c>
    </row>
    <row r="56" spans="1:9">
      <c r="A56" t="s">
        <v>67</v>
      </c>
      <c r="B56">
        <v>229</v>
      </c>
      <c r="C56" s="44">
        <v>42403.59375</v>
      </c>
      <c r="D56" s="47">
        <v>3.6444444444444444</v>
      </c>
      <c r="E56">
        <v>6.57</v>
      </c>
      <c r="F56">
        <v>3.8</v>
      </c>
      <c r="G56" t="s">
        <v>55</v>
      </c>
      <c r="H56">
        <v>6.57</v>
      </c>
      <c r="I56">
        <v>3.8</v>
      </c>
    </row>
    <row r="57" spans="1:9">
      <c r="A57" t="s">
        <v>68</v>
      </c>
      <c r="B57">
        <v>230</v>
      </c>
      <c r="C57" s="44">
        <v>42403.611111111109</v>
      </c>
      <c r="D57" s="47">
        <v>3.661805555555556</v>
      </c>
      <c r="E57">
        <v>6.86</v>
      </c>
      <c r="F57">
        <v>4</v>
      </c>
      <c r="G57" t="s">
        <v>55</v>
      </c>
      <c r="H57">
        <v>6.86</v>
      </c>
      <c r="I57">
        <v>4</v>
      </c>
    </row>
    <row r="58" spans="1:9">
      <c r="A58" t="s">
        <v>69</v>
      </c>
      <c r="B58">
        <v>231</v>
      </c>
      <c r="C58" s="44">
        <v>42403.611111111109</v>
      </c>
      <c r="D58" s="47">
        <v>3.661805555555556</v>
      </c>
      <c r="E58">
        <v>7.91</v>
      </c>
      <c r="F58">
        <v>4.47</v>
      </c>
      <c r="G58" t="s">
        <v>55</v>
      </c>
      <c r="H58">
        <v>7.91</v>
      </c>
      <c r="I58">
        <v>4.47</v>
      </c>
    </row>
    <row r="59" spans="1:9">
      <c r="A59" t="s">
        <v>70</v>
      </c>
      <c r="B59">
        <v>232</v>
      </c>
      <c r="C59" s="44">
        <v>42403.611111111109</v>
      </c>
      <c r="D59" s="47">
        <v>3.661805555555556</v>
      </c>
      <c r="E59">
        <v>7.49</v>
      </c>
      <c r="F59">
        <v>4.37</v>
      </c>
      <c r="G59" t="s">
        <v>55</v>
      </c>
      <c r="H59">
        <v>7.49</v>
      </c>
      <c r="I59">
        <v>4.37</v>
      </c>
    </row>
    <row r="60" spans="1:9">
      <c r="A60" t="s">
        <v>71</v>
      </c>
      <c r="B60">
        <v>233</v>
      </c>
      <c r="C60" s="44">
        <v>42403.631944444445</v>
      </c>
      <c r="D60" s="47">
        <v>3.682638888888889</v>
      </c>
      <c r="E60">
        <v>6.76</v>
      </c>
      <c r="F60">
        <v>3.7</v>
      </c>
      <c r="G60" t="s">
        <v>55</v>
      </c>
      <c r="H60">
        <v>6.76</v>
      </c>
      <c r="I60">
        <v>3.7</v>
      </c>
    </row>
    <row r="61" spans="1:9">
      <c r="A61" t="s">
        <v>72</v>
      </c>
      <c r="B61">
        <v>234</v>
      </c>
      <c r="C61" s="44">
        <v>42403.631944444445</v>
      </c>
      <c r="D61" s="47">
        <v>3.682638888888889</v>
      </c>
      <c r="E61">
        <v>6.61</v>
      </c>
      <c r="F61">
        <v>3.91</v>
      </c>
      <c r="G61" t="s">
        <v>55</v>
      </c>
      <c r="H61">
        <v>6.61</v>
      </c>
      <c r="I61">
        <v>3.91</v>
      </c>
    </row>
    <row r="62" spans="1:9">
      <c r="A62" t="s">
        <v>73</v>
      </c>
      <c r="B62">
        <v>235</v>
      </c>
      <c r="C62" s="44">
        <v>42403.631944444445</v>
      </c>
      <c r="D62" s="47">
        <v>3.682638888888889</v>
      </c>
      <c r="E62">
        <v>6.42</v>
      </c>
      <c r="F62">
        <v>3.47</v>
      </c>
      <c r="G62" t="s">
        <v>55</v>
      </c>
      <c r="H62">
        <v>6.42</v>
      </c>
      <c r="I62">
        <v>3.47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U61"/>
  <sheetViews>
    <sheetView workbookViewId="0">
      <selection activeCell="E16" sqref="E16"/>
    </sheetView>
  </sheetViews>
  <sheetFormatPr defaultColWidth="11.453125" defaultRowHeight="12.5"/>
  <cols>
    <col min="1" max="1" width="10.26953125" customWidth="1"/>
    <col min="2" max="2" width="6" customWidth="1"/>
    <col min="3" max="3" width="10.1796875" customWidth="1"/>
    <col min="4" max="4" width="9" style="16" customWidth="1"/>
    <col min="5" max="5" width="8.7265625" customWidth="1"/>
    <col min="6" max="6" width="9.81640625" customWidth="1"/>
    <col min="7" max="7" width="6.54296875" style="2" customWidth="1"/>
    <col min="8" max="8" width="6.54296875" style="14" customWidth="1"/>
    <col min="9" max="9" width="8" customWidth="1"/>
    <col min="10" max="10" width="10.54296875" customWidth="1"/>
    <col min="11" max="11" width="9.7265625" customWidth="1"/>
    <col min="12" max="12" width="9.26953125" customWidth="1"/>
    <col min="13" max="13" width="8.1796875" customWidth="1"/>
    <col min="14" max="14" width="9.26953125" customWidth="1"/>
    <col min="15" max="15" width="9" customWidth="1"/>
    <col min="16" max="16" width="8.54296875" customWidth="1"/>
    <col min="17" max="17" width="11.453125" customWidth="1"/>
    <col min="18" max="18" width="9.453125" customWidth="1"/>
    <col min="19" max="19" width="10" customWidth="1"/>
    <col min="20" max="20" width="12.54296875" customWidth="1"/>
  </cols>
  <sheetData>
    <row r="1" spans="1:21" s="10" customFormat="1" ht="30" customHeight="1">
      <c r="A1" s="3" t="s">
        <v>0</v>
      </c>
      <c r="B1" s="3" t="s">
        <v>1</v>
      </c>
      <c r="C1" s="3" t="s">
        <v>2</v>
      </c>
      <c r="D1" s="15" t="s">
        <v>136</v>
      </c>
      <c r="E1" s="3" t="s">
        <v>3</v>
      </c>
      <c r="F1" s="3" t="s">
        <v>4</v>
      </c>
      <c r="G1" s="4" t="s">
        <v>5</v>
      </c>
      <c r="H1" s="5" t="s">
        <v>6</v>
      </c>
      <c r="I1" s="6" t="s">
        <v>7</v>
      </c>
      <c r="J1" s="3" t="s">
        <v>19</v>
      </c>
      <c r="K1" s="7" t="s">
        <v>8</v>
      </c>
      <c r="L1" s="7" t="s">
        <v>9</v>
      </c>
      <c r="M1" s="7" t="s">
        <v>10</v>
      </c>
      <c r="N1" s="7" t="s">
        <v>11</v>
      </c>
      <c r="O1" s="8" t="s">
        <v>12</v>
      </c>
      <c r="P1" s="8" t="s">
        <v>13</v>
      </c>
      <c r="Q1" s="8" t="s">
        <v>14</v>
      </c>
      <c r="R1" s="9" t="s">
        <v>15</v>
      </c>
      <c r="S1" s="9" t="s">
        <v>16</v>
      </c>
      <c r="T1" s="9" t="s">
        <v>17</v>
      </c>
      <c r="U1" s="10" t="s">
        <v>51</v>
      </c>
    </row>
    <row r="2" spans="1:21" s="13" customFormat="1" ht="13" customHeight="1">
      <c r="A2" t="s">
        <v>74</v>
      </c>
      <c r="B2" s="11" t="s">
        <v>18</v>
      </c>
      <c r="C2" s="19">
        <v>42399</v>
      </c>
      <c r="D2" s="47">
        <f>Entry!D3</f>
        <v>0</v>
      </c>
      <c r="E2" s="11">
        <v>100</v>
      </c>
      <c r="F2" s="11">
        <v>10</v>
      </c>
      <c r="G2" s="37">
        <v>12</v>
      </c>
      <c r="H2" s="37">
        <v>6.9399999999999995</v>
      </c>
      <c r="I2" s="12">
        <v>1</v>
      </c>
      <c r="J2" s="33">
        <v>1.9438</v>
      </c>
      <c r="K2" s="38">
        <v>1.2000000000000002</v>
      </c>
      <c r="L2" s="38">
        <v>1.7291066282420751</v>
      </c>
      <c r="M2" s="39">
        <v>7</v>
      </c>
      <c r="N2" s="39">
        <v>1.2430355427473583</v>
      </c>
      <c r="O2" s="38">
        <v>0.98356280000000018</v>
      </c>
      <c r="P2" s="38">
        <v>0.14959484800000009</v>
      </c>
      <c r="Q2" s="38">
        <v>1.1331576480000003</v>
      </c>
      <c r="R2" s="39"/>
      <c r="S2" s="39"/>
      <c r="T2" s="39"/>
      <c r="U2" s="40"/>
    </row>
    <row r="3" spans="1:21">
      <c r="A3" t="s">
        <v>75</v>
      </c>
      <c r="B3" s="1" t="s">
        <v>18</v>
      </c>
      <c r="C3" s="19">
        <v>42399</v>
      </c>
      <c r="D3" s="47">
        <f>Entry!D4</f>
        <v>0</v>
      </c>
      <c r="E3" s="1">
        <v>100</v>
      </c>
      <c r="F3" s="1">
        <v>10</v>
      </c>
      <c r="G3" s="37">
        <v>11.700000000000001</v>
      </c>
      <c r="H3" s="37">
        <v>6.8599999999999994</v>
      </c>
      <c r="I3" s="12">
        <v>1</v>
      </c>
      <c r="J3" s="33">
        <v>1.9438</v>
      </c>
      <c r="K3" s="41">
        <v>1.1700000000000002</v>
      </c>
      <c r="L3" s="41">
        <v>1.7055393586005834</v>
      </c>
      <c r="M3" s="41">
        <v>6.9899999999999993</v>
      </c>
      <c r="N3" s="41">
        <v>1.2351797862001945</v>
      </c>
      <c r="O3" s="41">
        <v>0.94079920000000039</v>
      </c>
      <c r="P3" s="41">
        <v>0.17929611199999962</v>
      </c>
      <c r="Q3" s="41">
        <v>1.1200953120000001</v>
      </c>
      <c r="R3" s="41"/>
      <c r="S3" s="41"/>
      <c r="T3" s="41"/>
      <c r="U3" s="42"/>
    </row>
    <row r="4" spans="1:21">
      <c r="A4" t="s">
        <v>76</v>
      </c>
      <c r="B4" s="1" t="s">
        <v>18</v>
      </c>
      <c r="C4" s="19">
        <v>42399</v>
      </c>
      <c r="D4" s="47">
        <f>Entry!D5</f>
        <v>0</v>
      </c>
      <c r="E4" s="1">
        <v>100</v>
      </c>
      <c r="F4" s="1">
        <v>10</v>
      </c>
      <c r="G4" s="37">
        <v>11.200000000000001</v>
      </c>
      <c r="H4" s="37">
        <v>6.4799999999999995</v>
      </c>
      <c r="I4" s="12">
        <v>1</v>
      </c>
      <c r="J4" s="33">
        <v>1.9438</v>
      </c>
      <c r="K4" s="41">
        <v>1.1200000000000001</v>
      </c>
      <c r="L4" s="41">
        <v>1.7283950617283954</v>
      </c>
      <c r="M4" s="41">
        <v>6.9733333333333336</v>
      </c>
      <c r="N4" s="41">
        <v>1.2427983539094651</v>
      </c>
      <c r="O4" s="41">
        <v>0.91747360000000033</v>
      </c>
      <c r="P4" s="41">
        <v>0.14057561599999971</v>
      </c>
      <c r="Q4" s="41">
        <v>1.0580492160000001</v>
      </c>
      <c r="R4" s="41"/>
      <c r="S4" s="41"/>
      <c r="T4" s="41"/>
      <c r="U4" s="42"/>
    </row>
    <row r="5" spans="1:21">
      <c r="A5" t="s">
        <v>77</v>
      </c>
      <c r="B5" s="1" t="s">
        <v>18</v>
      </c>
      <c r="C5" s="19">
        <v>42399</v>
      </c>
      <c r="D5" s="47">
        <f>Entry!D6</f>
        <v>5.1388888888888894E-2</v>
      </c>
      <c r="E5" s="1">
        <v>100</v>
      </c>
      <c r="F5" s="1">
        <v>10</v>
      </c>
      <c r="G5" s="37">
        <v>8.8500000000000014</v>
      </c>
      <c r="H5" s="37">
        <v>5.1099999999999994</v>
      </c>
      <c r="I5" s="12">
        <v>1</v>
      </c>
      <c r="J5" s="33">
        <v>1.9438</v>
      </c>
      <c r="K5" s="41">
        <v>0.88500000000000023</v>
      </c>
      <c r="L5" s="41">
        <v>1.7318982387475543</v>
      </c>
      <c r="M5" s="41">
        <v>6.8950000000000005</v>
      </c>
      <c r="N5" s="41">
        <v>1.243966079582518</v>
      </c>
      <c r="O5" s="41">
        <v>0.72698120000000044</v>
      </c>
      <c r="P5" s="41">
        <v>0.10737551199999976</v>
      </c>
      <c r="Q5" s="41">
        <v>0.83435671200000017</v>
      </c>
      <c r="R5" s="41"/>
      <c r="S5" s="41"/>
      <c r="T5" s="41"/>
      <c r="U5" s="42"/>
    </row>
    <row r="6" spans="1:21">
      <c r="A6" t="s">
        <v>78</v>
      </c>
      <c r="B6" s="1" t="s">
        <v>18</v>
      </c>
      <c r="C6" s="19">
        <v>42399</v>
      </c>
      <c r="D6" s="47">
        <f>Entry!D7</f>
        <v>5.1388888888888894E-2</v>
      </c>
      <c r="E6" s="1">
        <v>100</v>
      </c>
      <c r="F6" s="1">
        <v>10</v>
      </c>
      <c r="G6" s="37">
        <v>6.34</v>
      </c>
      <c r="H6" s="37">
        <v>3.21</v>
      </c>
      <c r="I6" s="12">
        <v>1</v>
      </c>
      <c r="J6" s="33">
        <v>1.9438</v>
      </c>
      <c r="K6" s="41">
        <v>0.63400000000000001</v>
      </c>
      <c r="L6" s="41">
        <v>1.9750778816199377</v>
      </c>
      <c r="M6" s="41">
        <v>6.8113333333333337</v>
      </c>
      <c r="N6" s="41">
        <v>1.3250259605399792</v>
      </c>
      <c r="O6" s="41">
        <v>0.60840939999999999</v>
      </c>
      <c r="P6" s="41">
        <v>-8.4283167999999867E-2</v>
      </c>
      <c r="Q6" s="41">
        <v>0.52412623200000008</v>
      </c>
      <c r="R6" s="41"/>
      <c r="S6" s="41"/>
      <c r="T6" s="41"/>
      <c r="U6" s="42"/>
    </row>
    <row r="7" spans="1:21">
      <c r="A7" t="s">
        <v>79</v>
      </c>
      <c r="B7" s="1" t="s">
        <v>18</v>
      </c>
      <c r="C7" s="19">
        <v>42399</v>
      </c>
      <c r="D7" s="47">
        <f>Entry!D8</f>
        <v>5.1388888888888894E-2</v>
      </c>
      <c r="E7" s="1">
        <v>100</v>
      </c>
      <c r="F7" s="1">
        <v>10</v>
      </c>
      <c r="G7" s="37">
        <v>7.9099999999999993</v>
      </c>
      <c r="H7" s="37">
        <v>4.37</v>
      </c>
      <c r="I7" s="12">
        <v>1</v>
      </c>
      <c r="J7" s="33">
        <v>1.9438</v>
      </c>
      <c r="K7" s="41">
        <v>0.79099999999999993</v>
      </c>
      <c r="L7" s="41">
        <v>1.8100686498855834</v>
      </c>
      <c r="M7" s="35">
        <v>6.863666666666667</v>
      </c>
      <c r="N7" s="35">
        <v>1.2700228832951945</v>
      </c>
      <c r="O7" s="41">
        <v>0.68810519999999986</v>
      </c>
      <c r="P7" s="41">
        <v>2.542490400000031E-2</v>
      </c>
      <c r="Q7" s="41">
        <v>0.71353010400000016</v>
      </c>
      <c r="R7" s="41"/>
      <c r="S7" s="41"/>
      <c r="T7" s="41"/>
      <c r="U7" s="42"/>
    </row>
    <row r="8" spans="1:21">
      <c r="A8" t="s">
        <v>80</v>
      </c>
      <c r="B8" s="1" t="s">
        <v>18</v>
      </c>
      <c r="C8" s="19">
        <v>42399</v>
      </c>
      <c r="D8" s="47">
        <f>Entry!D9</f>
        <v>1.0541666666666667</v>
      </c>
      <c r="E8" s="1">
        <v>100</v>
      </c>
      <c r="F8" s="1">
        <v>10</v>
      </c>
      <c r="G8" s="37">
        <v>0.1</v>
      </c>
      <c r="H8" s="37">
        <v>0.1</v>
      </c>
      <c r="I8" s="12">
        <v>1</v>
      </c>
      <c r="J8" s="33">
        <v>1.9438</v>
      </c>
      <c r="K8" s="41">
        <v>1.0000000000000002E-2</v>
      </c>
      <c r="L8" s="41">
        <v>1</v>
      </c>
      <c r="M8" s="35">
        <v>6.6033333333333344</v>
      </c>
      <c r="N8" s="35">
        <v>1</v>
      </c>
      <c r="O8" s="41">
        <v>0</v>
      </c>
      <c r="P8" s="41">
        <v>1.6327920000000006E-2</v>
      </c>
      <c r="Q8" s="41">
        <v>1.6327920000000006E-2</v>
      </c>
      <c r="R8" s="41"/>
      <c r="S8" s="41"/>
      <c r="T8" s="41"/>
      <c r="U8" s="43"/>
    </row>
    <row r="9" spans="1:21">
      <c r="A9" t="s">
        <v>81</v>
      </c>
      <c r="B9" s="1" t="s">
        <v>18</v>
      </c>
      <c r="C9" s="19">
        <v>42399</v>
      </c>
      <c r="D9" s="47">
        <f>Entry!D10</f>
        <v>1.0541666666666667</v>
      </c>
      <c r="E9" s="1">
        <v>100</v>
      </c>
      <c r="F9" s="1">
        <v>10</v>
      </c>
      <c r="G9" s="37">
        <v>9.0399999999999991</v>
      </c>
      <c r="H9" s="37">
        <v>5.27</v>
      </c>
      <c r="I9" s="12">
        <v>1</v>
      </c>
      <c r="J9" s="33">
        <v>1.9438</v>
      </c>
      <c r="K9" s="41">
        <v>0.90399999999999991</v>
      </c>
      <c r="L9" s="41">
        <v>1.715370018975332</v>
      </c>
      <c r="M9" s="35">
        <v>6.9013333333333335</v>
      </c>
      <c r="N9" s="35">
        <v>1.2384566729917774</v>
      </c>
      <c r="O9" s="41">
        <v>0.73281259999999993</v>
      </c>
      <c r="P9" s="41">
        <v>0.12766878400000012</v>
      </c>
      <c r="Q9" s="41">
        <v>0.86048138400000007</v>
      </c>
      <c r="R9" s="41"/>
      <c r="S9" s="41"/>
      <c r="T9" s="41"/>
      <c r="U9" s="42"/>
    </row>
    <row r="10" spans="1:21">
      <c r="A10" t="s">
        <v>82</v>
      </c>
      <c r="B10" s="1" t="s">
        <v>18</v>
      </c>
      <c r="C10" s="19">
        <v>42399</v>
      </c>
      <c r="D10" s="47">
        <f>Entry!D11</f>
        <v>1.0541666666666667</v>
      </c>
      <c r="E10" s="1">
        <v>100</v>
      </c>
      <c r="F10" s="1">
        <v>10</v>
      </c>
      <c r="G10" s="37">
        <v>8.6199999999999992</v>
      </c>
      <c r="H10" s="37">
        <v>5.12</v>
      </c>
      <c r="I10" s="12">
        <v>1</v>
      </c>
      <c r="J10" s="33">
        <v>1.9438</v>
      </c>
      <c r="K10" s="41">
        <v>0.86199999999999999</v>
      </c>
      <c r="L10" s="41">
        <v>1.6835937499999998</v>
      </c>
      <c r="M10" s="35">
        <v>6.8873333333333333</v>
      </c>
      <c r="N10" s="35">
        <v>1.2278645833333333</v>
      </c>
      <c r="O10" s="41">
        <v>0.68032999999999988</v>
      </c>
      <c r="P10" s="41">
        <v>0.15565950400000014</v>
      </c>
      <c r="Q10" s="41">
        <v>0.83598950400000005</v>
      </c>
      <c r="R10" s="41"/>
      <c r="S10" s="41"/>
      <c r="T10" s="41"/>
      <c r="U10" s="42"/>
    </row>
    <row r="11" spans="1:21">
      <c r="A11" t="s">
        <v>83</v>
      </c>
      <c r="B11" s="1" t="s">
        <v>18</v>
      </c>
      <c r="C11" s="19">
        <v>42399</v>
      </c>
      <c r="D11" s="47">
        <f>Entry!D12</f>
        <v>1.075</v>
      </c>
      <c r="E11" s="1">
        <v>100</v>
      </c>
      <c r="F11" s="1">
        <v>10</v>
      </c>
      <c r="G11" s="37">
        <v>8.81</v>
      </c>
      <c r="H11" s="37">
        <v>5.13</v>
      </c>
      <c r="I11" s="12">
        <v>1</v>
      </c>
      <c r="J11" s="33">
        <v>1.9438</v>
      </c>
      <c r="K11" s="41">
        <v>0.88100000000000012</v>
      </c>
      <c r="L11" s="41">
        <v>1.7173489278752438</v>
      </c>
      <c r="M11" s="35">
        <v>6.8936666666666673</v>
      </c>
      <c r="N11" s="35">
        <v>1.2391163092917479</v>
      </c>
      <c r="O11" s="41">
        <v>0.71531840000000013</v>
      </c>
      <c r="P11" s="41">
        <v>0.12230389599999983</v>
      </c>
      <c r="Q11" s="41">
        <v>0.83762229599999993</v>
      </c>
      <c r="R11" s="41"/>
      <c r="S11" s="41"/>
      <c r="T11" s="41"/>
      <c r="U11" s="42"/>
    </row>
    <row r="12" spans="1:21">
      <c r="A12" t="s">
        <v>84</v>
      </c>
      <c r="B12" s="1" t="s">
        <v>18</v>
      </c>
      <c r="C12" s="19">
        <v>42399</v>
      </c>
      <c r="D12" s="47">
        <f>Entry!D13</f>
        <v>1.075</v>
      </c>
      <c r="E12" s="1">
        <v>100</v>
      </c>
      <c r="F12" s="1">
        <v>10</v>
      </c>
      <c r="G12" s="37">
        <v>8.75</v>
      </c>
      <c r="H12" s="37">
        <v>5.17</v>
      </c>
      <c r="I12" s="12">
        <v>1</v>
      </c>
      <c r="J12" s="33">
        <v>1.9438</v>
      </c>
      <c r="K12" s="41">
        <v>0.875</v>
      </c>
      <c r="L12" s="41">
        <v>1.6924564796905224</v>
      </c>
      <c r="M12" s="35">
        <v>6.8916666666666666</v>
      </c>
      <c r="N12" s="35">
        <v>1.2308188265635074</v>
      </c>
      <c r="O12" s="41">
        <v>0.69588040000000007</v>
      </c>
      <c r="P12" s="41">
        <v>0.14827306400000007</v>
      </c>
      <c r="Q12" s="41">
        <v>0.84415346400000013</v>
      </c>
      <c r="R12" s="41"/>
      <c r="S12" s="41"/>
      <c r="T12" s="41"/>
      <c r="U12" s="42"/>
    </row>
    <row r="13" spans="1:21">
      <c r="A13" t="s">
        <v>85</v>
      </c>
      <c r="B13" s="2" t="s">
        <v>18</v>
      </c>
      <c r="C13" s="19">
        <v>42399</v>
      </c>
      <c r="D13" s="47">
        <f>Entry!D14</f>
        <v>1.075</v>
      </c>
      <c r="E13" s="36">
        <v>100</v>
      </c>
      <c r="F13" s="36">
        <v>10</v>
      </c>
      <c r="G13" s="37">
        <v>5.01</v>
      </c>
      <c r="H13" s="37">
        <v>2.92</v>
      </c>
      <c r="I13" s="36">
        <v>1</v>
      </c>
      <c r="J13" s="34">
        <v>1.9438</v>
      </c>
      <c r="K13" s="35">
        <v>0.501</v>
      </c>
      <c r="L13" s="35">
        <v>1.7157534246575341</v>
      </c>
      <c r="M13" s="35">
        <v>6.7670000000000003</v>
      </c>
      <c r="N13" s="35">
        <v>1.2385844748858448</v>
      </c>
      <c r="O13" s="35">
        <v>0.40625420000000001</v>
      </c>
      <c r="P13" s="35">
        <v>7.0521064000000008E-2</v>
      </c>
      <c r="Q13" s="35">
        <v>0.47677526400000003</v>
      </c>
      <c r="R13" s="35"/>
      <c r="S13" s="35"/>
      <c r="T13" s="35"/>
      <c r="U13" s="35"/>
    </row>
    <row r="14" spans="1:21">
      <c r="A14" t="s">
        <v>86</v>
      </c>
      <c r="B14" s="2" t="s">
        <v>18</v>
      </c>
      <c r="C14" s="19">
        <v>42399</v>
      </c>
      <c r="D14" s="47">
        <f>Entry!D15</f>
        <v>1.0958333333333334</v>
      </c>
      <c r="E14" s="36">
        <v>100</v>
      </c>
      <c r="F14" s="36">
        <v>10</v>
      </c>
      <c r="G14" s="37">
        <v>12</v>
      </c>
      <c r="H14" s="37">
        <v>7.02</v>
      </c>
      <c r="I14" s="36">
        <v>1</v>
      </c>
      <c r="J14" s="34">
        <v>1.9438</v>
      </c>
      <c r="K14" s="35">
        <v>1.2000000000000002</v>
      </c>
      <c r="L14" s="35">
        <v>1.7094017094017095</v>
      </c>
      <c r="M14" s="35">
        <v>7</v>
      </c>
      <c r="N14" s="35">
        <v>1.2364672364672364</v>
      </c>
      <c r="O14" s="35">
        <v>0.96801240000000011</v>
      </c>
      <c r="P14" s="35">
        <v>0.17820758400000006</v>
      </c>
      <c r="Q14" s="35">
        <v>1.1462199840000002</v>
      </c>
      <c r="R14" s="35"/>
      <c r="S14" s="35"/>
      <c r="T14" s="35"/>
      <c r="U14" s="35"/>
    </row>
    <row r="15" spans="1:21" ht="13" customHeight="1">
      <c r="A15" t="s">
        <v>87</v>
      </c>
      <c r="B15" s="2" t="s">
        <v>18</v>
      </c>
      <c r="C15" s="19">
        <v>42399</v>
      </c>
      <c r="D15" s="47">
        <f>Entry!D16</f>
        <v>1.0958333333333334</v>
      </c>
      <c r="E15" s="36">
        <v>100</v>
      </c>
      <c r="F15" s="36">
        <v>10</v>
      </c>
      <c r="G15" s="37">
        <v>7.32</v>
      </c>
      <c r="H15" s="37">
        <v>4.29</v>
      </c>
      <c r="I15" s="36">
        <v>1</v>
      </c>
      <c r="J15" s="34">
        <v>1.9438</v>
      </c>
      <c r="K15" s="35">
        <v>0.7320000000000001</v>
      </c>
      <c r="L15" s="35">
        <v>1.7062937062937062</v>
      </c>
      <c r="M15" s="35">
        <v>6.8440000000000003</v>
      </c>
      <c r="N15" s="35">
        <v>1.2354312354312353</v>
      </c>
      <c r="O15" s="35">
        <v>0.58897140000000003</v>
      </c>
      <c r="P15" s="35">
        <v>0.11149636799999998</v>
      </c>
      <c r="Q15" s="35">
        <v>0.70046776799999999</v>
      </c>
      <c r="R15" s="35"/>
      <c r="S15" s="35"/>
      <c r="T15" s="35"/>
      <c r="U15" s="35"/>
    </row>
    <row r="16" spans="1:21">
      <c r="A16" t="s">
        <v>88</v>
      </c>
      <c r="B16" s="2" t="s">
        <v>18</v>
      </c>
      <c r="C16" s="19">
        <v>42399</v>
      </c>
      <c r="D16" s="47">
        <f>Entry!D17</f>
        <v>1.0958333333333334</v>
      </c>
      <c r="E16" s="36">
        <v>100</v>
      </c>
      <c r="F16" s="36">
        <v>10</v>
      </c>
      <c r="G16" s="37">
        <v>7.03</v>
      </c>
      <c r="H16" s="37">
        <v>4.12</v>
      </c>
      <c r="I16" s="36">
        <v>1</v>
      </c>
      <c r="J16" s="34">
        <v>1.9438</v>
      </c>
      <c r="K16" s="35">
        <v>0.70300000000000007</v>
      </c>
      <c r="L16" s="35">
        <v>1.7063106796116505</v>
      </c>
      <c r="M16" s="35">
        <v>6.8343333333333334</v>
      </c>
      <c r="N16" s="35">
        <v>1.2354368932038835</v>
      </c>
      <c r="O16" s="35">
        <v>0.56564579999999998</v>
      </c>
      <c r="P16" s="35">
        <v>0.10706450400000012</v>
      </c>
      <c r="Q16" s="35">
        <v>0.67271030400000009</v>
      </c>
      <c r="R16" s="35"/>
      <c r="S16" s="35"/>
      <c r="T16" s="35"/>
      <c r="U16" s="35"/>
    </row>
    <row r="17" spans="1:21">
      <c r="A17" t="s">
        <v>89</v>
      </c>
      <c r="B17" s="2" t="s">
        <v>18</v>
      </c>
      <c r="C17" s="19">
        <v>42399</v>
      </c>
      <c r="D17" s="47">
        <f>Entry!D18</f>
        <v>1.1166666666666667</v>
      </c>
      <c r="E17" s="36">
        <v>100</v>
      </c>
      <c r="F17" s="36">
        <v>10</v>
      </c>
      <c r="G17" s="37">
        <v>7.66</v>
      </c>
      <c r="H17" s="37">
        <v>4.49</v>
      </c>
      <c r="I17" s="36">
        <v>1</v>
      </c>
      <c r="J17" s="34">
        <v>1.9438</v>
      </c>
      <c r="K17" s="35">
        <v>0.76600000000000001</v>
      </c>
      <c r="L17" s="35">
        <v>1.7060133630289531</v>
      </c>
      <c r="M17" s="35">
        <v>6.8553333333333342</v>
      </c>
      <c r="N17" s="35">
        <v>1.2353377876763176</v>
      </c>
      <c r="O17" s="35">
        <v>0.61618459999999997</v>
      </c>
      <c r="P17" s="35">
        <v>0.11693900800000023</v>
      </c>
      <c r="Q17" s="35">
        <v>0.7331236080000002</v>
      </c>
      <c r="R17" s="35"/>
      <c r="S17" s="35"/>
      <c r="T17" s="35"/>
      <c r="U17" s="35"/>
    </row>
    <row r="18" spans="1:21">
      <c r="A18" t="s">
        <v>90</v>
      </c>
      <c r="B18" s="2" t="s">
        <v>18</v>
      </c>
      <c r="C18" s="19">
        <v>42399</v>
      </c>
      <c r="D18" s="47">
        <f>Entry!D19</f>
        <v>1.1166666666666667</v>
      </c>
      <c r="E18" s="36">
        <v>100</v>
      </c>
      <c r="F18" s="36">
        <v>10</v>
      </c>
      <c r="G18" s="37">
        <v>3.71</v>
      </c>
      <c r="H18" s="37">
        <v>2.2599999999999998</v>
      </c>
      <c r="I18" s="36">
        <v>1</v>
      </c>
      <c r="J18" s="34">
        <v>1.9438</v>
      </c>
      <c r="K18" s="35">
        <v>0.371</v>
      </c>
      <c r="L18" s="35">
        <v>1.6415929203539825</v>
      </c>
      <c r="M18" s="35">
        <v>6.7236666666666665</v>
      </c>
      <c r="N18" s="35">
        <v>1.2138643067846608</v>
      </c>
      <c r="O18" s="35">
        <v>0.28185100000000002</v>
      </c>
      <c r="P18" s="35">
        <v>8.7159991999999908E-2</v>
      </c>
      <c r="Q18" s="35">
        <v>0.36901099199999993</v>
      </c>
      <c r="R18" s="35"/>
      <c r="S18" s="35"/>
      <c r="T18" s="35"/>
      <c r="U18" s="35"/>
    </row>
    <row r="19" spans="1:21">
      <c r="A19" t="s">
        <v>91</v>
      </c>
      <c r="B19" s="2" t="s">
        <v>18</v>
      </c>
      <c r="C19" s="19">
        <v>42399</v>
      </c>
      <c r="D19" s="47">
        <f>Entry!D20</f>
        <v>1.1166666666666667</v>
      </c>
      <c r="E19" s="36">
        <v>100</v>
      </c>
      <c r="F19" s="36">
        <v>10</v>
      </c>
      <c r="G19" s="37">
        <v>6.88</v>
      </c>
      <c r="H19" s="37">
        <v>4</v>
      </c>
      <c r="I19" s="36">
        <v>1</v>
      </c>
      <c r="J19" s="34">
        <v>1.9438</v>
      </c>
      <c r="K19" s="35">
        <v>0.68800000000000006</v>
      </c>
      <c r="L19" s="35">
        <v>1.72</v>
      </c>
      <c r="M19" s="35">
        <v>6.8293333333333335</v>
      </c>
      <c r="N19" s="35">
        <v>1.24</v>
      </c>
      <c r="O19" s="35">
        <v>0.55981439999999993</v>
      </c>
      <c r="P19" s="35">
        <v>9.3302400000000091E-2</v>
      </c>
      <c r="Q19" s="35">
        <v>0.65311680000000005</v>
      </c>
      <c r="R19" s="35"/>
      <c r="S19" s="35"/>
      <c r="T19" s="35"/>
      <c r="U19" s="35"/>
    </row>
    <row r="20" spans="1:21">
      <c r="A20" t="s">
        <v>92</v>
      </c>
      <c r="B20" s="2" t="s">
        <v>18</v>
      </c>
      <c r="C20" s="19">
        <v>42399</v>
      </c>
      <c r="D20" s="47">
        <f>Entry!D21</f>
        <v>1.1375</v>
      </c>
      <c r="E20" s="36">
        <v>100</v>
      </c>
      <c r="F20" s="36">
        <v>10</v>
      </c>
      <c r="G20" s="37">
        <v>7.13</v>
      </c>
      <c r="H20" s="37">
        <v>4.25</v>
      </c>
      <c r="I20" s="36">
        <v>1</v>
      </c>
      <c r="J20" s="34">
        <v>1.9438</v>
      </c>
      <c r="K20" s="35">
        <v>0.71300000000000008</v>
      </c>
      <c r="L20" s="35">
        <v>1.6776470588235295</v>
      </c>
      <c r="M20" s="35">
        <v>6.8376666666666663</v>
      </c>
      <c r="N20" s="35">
        <v>1.2258823529411764</v>
      </c>
      <c r="O20" s="35">
        <v>0.55981439999999993</v>
      </c>
      <c r="P20" s="35">
        <v>0.13412220000000008</v>
      </c>
      <c r="Q20" s="35">
        <v>0.69393660000000001</v>
      </c>
      <c r="R20" s="35"/>
      <c r="S20" s="35"/>
      <c r="T20" s="35"/>
      <c r="U20" s="35"/>
    </row>
    <row r="21" spans="1:21">
      <c r="A21" t="s">
        <v>93</v>
      </c>
      <c r="B21" s="2" t="s">
        <v>18</v>
      </c>
      <c r="C21" s="19">
        <v>42399</v>
      </c>
      <c r="D21" s="47">
        <f>Entry!D22</f>
        <v>1.1375</v>
      </c>
      <c r="E21" s="36">
        <v>100</v>
      </c>
      <c r="F21" s="36">
        <v>10</v>
      </c>
      <c r="G21" s="37">
        <v>7.46</v>
      </c>
      <c r="H21" s="37">
        <v>4.4400000000000004</v>
      </c>
      <c r="I21" s="36">
        <v>1</v>
      </c>
      <c r="J21" s="34">
        <v>1.9438</v>
      </c>
      <c r="K21" s="35">
        <v>0.746</v>
      </c>
      <c r="L21" s="35">
        <v>1.6801801801801801</v>
      </c>
      <c r="M21" s="35">
        <v>6.8486666666666665</v>
      </c>
      <c r="N21" s="35">
        <v>1.2267267267267268</v>
      </c>
      <c r="O21" s="35">
        <v>0.58702759999999987</v>
      </c>
      <c r="P21" s="35">
        <v>0.13793204800000017</v>
      </c>
      <c r="Q21" s="35">
        <v>0.72495964800000001</v>
      </c>
      <c r="R21" s="35"/>
      <c r="S21" s="35"/>
      <c r="T21" s="35"/>
      <c r="U21" s="35"/>
    </row>
    <row r="22" spans="1:21">
      <c r="A22" t="s">
        <v>94</v>
      </c>
      <c r="B22" s="2" t="s">
        <v>18</v>
      </c>
      <c r="C22" s="19">
        <v>42399</v>
      </c>
      <c r="D22" s="47">
        <f>Entry!D23</f>
        <v>1.1375</v>
      </c>
      <c r="E22" s="36">
        <v>100</v>
      </c>
      <c r="F22" s="36">
        <v>10</v>
      </c>
      <c r="G22" s="37">
        <v>7.06</v>
      </c>
      <c r="H22" s="37">
        <v>4.12</v>
      </c>
      <c r="I22" s="36">
        <v>1</v>
      </c>
      <c r="J22" s="34">
        <v>1.9438</v>
      </c>
      <c r="K22" s="35">
        <v>0.70599999999999996</v>
      </c>
      <c r="L22" s="35">
        <v>1.7135922330097086</v>
      </c>
      <c r="M22" s="35">
        <v>6.8353333333333337</v>
      </c>
      <c r="N22" s="35">
        <v>1.2378640776699028</v>
      </c>
      <c r="O22" s="35">
        <v>0.57147719999999991</v>
      </c>
      <c r="P22" s="35">
        <v>0.10123310400000025</v>
      </c>
      <c r="Q22" s="35">
        <v>0.6727103040000002</v>
      </c>
      <c r="R22" s="35"/>
      <c r="S22" s="35"/>
      <c r="T22" s="35"/>
      <c r="U22" s="35"/>
    </row>
    <row r="23" spans="1:21">
      <c r="A23" t="s">
        <v>95</v>
      </c>
      <c r="B23" s="2" t="s">
        <v>18</v>
      </c>
      <c r="C23" s="19">
        <v>42399</v>
      </c>
      <c r="D23" s="47">
        <f>Entry!D24</f>
        <v>1.1583333333333334</v>
      </c>
      <c r="E23" s="36">
        <v>100</v>
      </c>
      <c r="F23" s="36">
        <v>10</v>
      </c>
      <c r="G23" s="37">
        <v>7.13</v>
      </c>
      <c r="H23" s="37">
        <v>4.1399999999999997</v>
      </c>
      <c r="I23" s="36">
        <v>1</v>
      </c>
      <c r="J23" s="34">
        <v>1.9438</v>
      </c>
      <c r="K23" s="35">
        <v>0.71300000000000008</v>
      </c>
      <c r="L23" s="35">
        <v>1.7222222222222223</v>
      </c>
      <c r="M23" s="35">
        <v>6.8376666666666663</v>
      </c>
      <c r="N23" s="35">
        <v>1.2407407407407407</v>
      </c>
      <c r="O23" s="35">
        <v>0.58119620000000005</v>
      </c>
      <c r="P23" s="35">
        <v>9.4779687999999918E-2</v>
      </c>
      <c r="Q23" s="35">
        <v>0.67597588799999997</v>
      </c>
      <c r="R23" s="35"/>
      <c r="S23" s="35"/>
      <c r="T23" s="35"/>
      <c r="U23" s="35"/>
    </row>
    <row r="24" spans="1:21" ht="13" customHeight="1">
      <c r="A24" t="s">
        <v>96</v>
      </c>
      <c r="B24" s="2" t="s">
        <v>18</v>
      </c>
      <c r="C24" s="19">
        <v>42399</v>
      </c>
      <c r="D24" s="47">
        <f>Entry!D25</f>
        <v>1.1583333333333334</v>
      </c>
      <c r="E24" s="36">
        <v>100</v>
      </c>
      <c r="F24" s="36">
        <v>10</v>
      </c>
      <c r="G24" s="37">
        <v>6.36</v>
      </c>
      <c r="H24" s="37">
        <v>3.73</v>
      </c>
      <c r="I24" s="36">
        <v>1</v>
      </c>
      <c r="J24" s="34">
        <v>1.9438</v>
      </c>
      <c r="K24" s="35">
        <v>0.63600000000000012</v>
      </c>
      <c r="L24" s="35">
        <v>1.7050938337801609</v>
      </c>
      <c r="M24" s="35">
        <v>6.8120000000000003</v>
      </c>
      <c r="N24" s="35">
        <v>1.2350312779267203</v>
      </c>
      <c r="O24" s="35">
        <v>0.5112194000000001</v>
      </c>
      <c r="P24" s="35">
        <v>9.7812015999999946E-2</v>
      </c>
      <c r="Q24" s="35">
        <v>0.6090314160000001</v>
      </c>
      <c r="R24" s="35"/>
      <c r="S24" s="35"/>
      <c r="T24" s="35"/>
      <c r="U24" s="35"/>
    </row>
    <row r="25" spans="1:21">
      <c r="A25" t="s">
        <v>97</v>
      </c>
      <c r="B25" s="2" t="s">
        <v>18</v>
      </c>
      <c r="C25" s="19">
        <v>42399</v>
      </c>
      <c r="D25" s="47">
        <f>Entry!D26</f>
        <v>1.1583333333333334</v>
      </c>
      <c r="E25" s="36">
        <v>100</v>
      </c>
      <c r="F25" s="36">
        <v>10</v>
      </c>
      <c r="G25" s="37">
        <v>6.78</v>
      </c>
      <c r="H25" s="37">
        <v>4.05</v>
      </c>
      <c r="I25" s="36">
        <v>1</v>
      </c>
      <c r="J25" s="34">
        <v>1.9438</v>
      </c>
      <c r="K25" s="35">
        <v>0.67800000000000005</v>
      </c>
      <c r="L25" s="35">
        <v>1.6740740740740743</v>
      </c>
      <c r="M25" s="35">
        <v>6.8260000000000005</v>
      </c>
      <c r="N25" s="35">
        <v>1.2246913580246914</v>
      </c>
      <c r="O25" s="35">
        <v>0.53065740000000006</v>
      </c>
      <c r="P25" s="35">
        <v>0.13062335999999994</v>
      </c>
      <c r="Q25" s="35">
        <v>0.66128076000000002</v>
      </c>
      <c r="R25" s="35"/>
      <c r="S25" s="35"/>
      <c r="T25" s="35"/>
      <c r="U25" s="35"/>
    </row>
    <row r="26" spans="1:21">
      <c r="A26" t="s">
        <v>98</v>
      </c>
      <c r="B26" s="2" t="s">
        <v>18</v>
      </c>
      <c r="C26" s="19">
        <v>42400</v>
      </c>
      <c r="D26" s="47">
        <f>Entry!D27</f>
        <v>2.0715277777777779</v>
      </c>
      <c r="E26" s="2">
        <v>100</v>
      </c>
      <c r="F26" s="36">
        <v>10</v>
      </c>
      <c r="G26" s="2">
        <v>7.04</v>
      </c>
      <c r="H26" s="2">
        <v>4.12</v>
      </c>
      <c r="I26" s="2">
        <v>1</v>
      </c>
      <c r="J26" s="2">
        <v>1.9438</v>
      </c>
      <c r="K26" s="35">
        <v>0.70400000000000007</v>
      </c>
      <c r="L26" s="35">
        <v>1.7087378640776698</v>
      </c>
      <c r="M26" s="35">
        <v>6.8346666666666671</v>
      </c>
      <c r="N26" s="35">
        <v>1.2362459546925566</v>
      </c>
      <c r="O26" s="35">
        <v>0.56758960000000003</v>
      </c>
      <c r="P26" s="35">
        <v>0.10512070400000016</v>
      </c>
      <c r="Q26" s="35">
        <v>0.6727103040000002</v>
      </c>
      <c r="R26" s="42"/>
      <c r="S26" s="42"/>
      <c r="T26" s="42"/>
      <c r="U26" s="42"/>
    </row>
    <row r="27" spans="1:21">
      <c r="A27" t="s">
        <v>99</v>
      </c>
      <c r="B27" s="2" t="s">
        <v>18</v>
      </c>
      <c r="C27" s="19">
        <v>42400</v>
      </c>
      <c r="D27" s="47">
        <f>Entry!D28</f>
        <v>2.0715277777777779</v>
      </c>
      <c r="E27" s="2">
        <v>100</v>
      </c>
      <c r="F27" s="36">
        <v>10</v>
      </c>
      <c r="G27" s="2">
        <v>6.01</v>
      </c>
      <c r="H27" s="2">
        <v>3.6</v>
      </c>
      <c r="I27" s="2">
        <v>1</v>
      </c>
      <c r="J27" s="2">
        <v>1.9438</v>
      </c>
      <c r="K27" s="35">
        <v>0.60099999999999998</v>
      </c>
      <c r="L27" s="35">
        <v>1.6694444444444443</v>
      </c>
      <c r="M27" s="35">
        <v>6.8003333333333345</v>
      </c>
      <c r="N27" s="35">
        <v>1.2231481481481481</v>
      </c>
      <c r="O27" s="35">
        <v>0.46845579999999992</v>
      </c>
      <c r="P27" s="35">
        <v>0.11934932000000015</v>
      </c>
      <c r="Q27" s="35">
        <v>0.58780512000000007</v>
      </c>
      <c r="R27" s="42"/>
      <c r="S27" s="42"/>
      <c r="T27" s="42"/>
      <c r="U27" s="42"/>
    </row>
    <row r="28" spans="1:21">
      <c r="A28" t="s">
        <v>100</v>
      </c>
      <c r="B28" s="2" t="s">
        <v>18</v>
      </c>
      <c r="C28" s="19">
        <v>42400</v>
      </c>
      <c r="D28" s="47">
        <f>Entry!D29</f>
        <v>2.0715277777777779</v>
      </c>
      <c r="E28" s="2">
        <v>100</v>
      </c>
      <c r="F28" s="36">
        <v>10</v>
      </c>
      <c r="G28" s="2">
        <v>7.94</v>
      </c>
      <c r="H28" s="2">
        <v>4.6500000000000004</v>
      </c>
      <c r="I28" s="2">
        <v>1</v>
      </c>
      <c r="J28" s="2">
        <v>1.9438</v>
      </c>
      <c r="K28" s="35">
        <v>0.79400000000000004</v>
      </c>
      <c r="L28" s="35">
        <v>1.7075268817204301</v>
      </c>
      <c r="M28" s="35">
        <v>6.8646666666666674</v>
      </c>
      <c r="N28" s="35">
        <v>1.2358422939068101</v>
      </c>
      <c r="O28" s="35">
        <v>0.63951020000000003</v>
      </c>
      <c r="P28" s="35">
        <v>0.11973808000000011</v>
      </c>
      <c r="Q28" s="35">
        <v>0.75924828000000011</v>
      </c>
      <c r="R28" s="42"/>
      <c r="S28" s="42"/>
      <c r="T28" s="42"/>
      <c r="U28" s="42"/>
    </row>
    <row r="29" spans="1:21">
      <c r="A29" t="s">
        <v>101</v>
      </c>
      <c r="B29" s="2" t="s">
        <v>18</v>
      </c>
      <c r="C29" s="19">
        <v>42400</v>
      </c>
      <c r="D29" s="47">
        <f>Entry!D30</f>
        <v>2.1027777777777779</v>
      </c>
      <c r="E29" s="2">
        <v>100</v>
      </c>
      <c r="F29" s="36">
        <v>10</v>
      </c>
      <c r="G29" s="2">
        <v>8.48</v>
      </c>
      <c r="H29" s="2">
        <v>4.9000000000000004</v>
      </c>
      <c r="I29" s="2">
        <v>1</v>
      </c>
      <c r="J29" s="2">
        <v>1.9438</v>
      </c>
      <c r="K29" s="35">
        <v>0.84800000000000009</v>
      </c>
      <c r="L29" s="35">
        <v>1.7306122448979591</v>
      </c>
      <c r="M29" s="35">
        <v>6.882666666666668</v>
      </c>
      <c r="N29" s="35">
        <v>1.2435374149659864</v>
      </c>
      <c r="O29" s="35">
        <v>0.69588040000000007</v>
      </c>
      <c r="P29" s="35">
        <v>0.10418768000000028</v>
      </c>
      <c r="Q29" s="35">
        <v>0.8000680800000004</v>
      </c>
      <c r="R29" s="42"/>
      <c r="S29" s="42"/>
      <c r="T29" s="42"/>
      <c r="U29" s="42"/>
    </row>
    <row r="30" spans="1:21">
      <c r="A30" t="s">
        <v>102</v>
      </c>
      <c r="B30" s="2" t="s">
        <v>18</v>
      </c>
      <c r="C30" s="19">
        <v>42400</v>
      </c>
      <c r="D30" s="47">
        <f>Entry!D31</f>
        <v>2.1027777777777779</v>
      </c>
      <c r="E30" s="2">
        <v>100</v>
      </c>
      <c r="F30" s="36">
        <v>10</v>
      </c>
      <c r="G30" s="2">
        <v>8.84</v>
      </c>
      <c r="H30" s="2">
        <v>5.0999999999999996</v>
      </c>
      <c r="I30" s="2">
        <v>1</v>
      </c>
      <c r="J30" s="2">
        <v>1.9438</v>
      </c>
      <c r="K30" s="35">
        <v>0.88400000000000001</v>
      </c>
      <c r="L30" s="35">
        <v>1.7333333333333334</v>
      </c>
      <c r="M30" s="35">
        <v>6.8946666666666667</v>
      </c>
      <c r="N30" s="35">
        <v>1.2444444444444445</v>
      </c>
      <c r="O30" s="35">
        <v>0.72698119999999999</v>
      </c>
      <c r="P30" s="35">
        <v>0.1057427200000001</v>
      </c>
      <c r="Q30" s="35">
        <v>0.83272392000000006</v>
      </c>
      <c r="R30" s="42"/>
      <c r="S30" s="42"/>
      <c r="T30" s="42"/>
      <c r="U30" s="42"/>
    </row>
    <row r="31" spans="1:21">
      <c r="A31" t="s">
        <v>103</v>
      </c>
      <c r="B31" s="2" t="s">
        <v>18</v>
      </c>
      <c r="C31" s="19">
        <v>42400</v>
      </c>
      <c r="D31" s="47">
        <f>Entry!D32</f>
        <v>2.1027777777777779</v>
      </c>
      <c r="E31" s="2">
        <v>100</v>
      </c>
      <c r="F31" s="36">
        <v>10</v>
      </c>
      <c r="G31" s="2">
        <v>9.41</v>
      </c>
      <c r="H31" s="2">
        <v>5.46</v>
      </c>
      <c r="I31" s="2">
        <v>1</v>
      </c>
      <c r="J31" s="2">
        <v>1.9438</v>
      </c>
      <c r="K31" s="35">
        <v>0.94100000000000006</v>
      </c>
      <c r="L31" s="35">
        <v>1.7234432234432235</v>
      </c>
      <c r="M31" s="35">
        <v>6.9136666666666668</v>
      </c>
      <c r="N31" s="35">
        <v>1.2411477411477412</v>
      </c>
      <c r="O31" s="35">
        <v>0.76780100000000007</v>
      </c>
      <c r="P31" s="35">
        <v>0.12370343200000003</v>
      </c>
      <c r="Q31" s="35">
        <v>0.89150443200000007</v>
      </c>
      <c r="R31" s="42"/>
      <c r="S31" s="42"/>
      <c r="T31" s="42"/>
      <c r="U31" s="42"/>
    </row>
    <row r="32" spans="1:21">
      <c r="A32" t="s">
        <v>104</v>
      </c>
      <c r="B32" s="2" t="s">
        <v>18</v>
      </c>
      <c r="C32" s="19">
        <v>42400</v>
      </c>
      <c r="D32" s="47">
        <f>Entry!D33</f>
        <v>2.1236111111111113</v>
      </c>
      <c r="E32" s="2">
        <v>100</v>
      </c>
      <c r="F32" s="36">
        <v>10</v>
      </c>
      <c r="G32" s="2">
        <v>8.42</v>
      </c>
      <c r="H32" s="2">
        <v>4.8099999999999996</v>
      </c>
      <c r="I32" s="2">
        <v>1</v>
      </c>
      <c r="J32" s="2">
        <v>1.9438</v>
      </c>
      <c r="K32" s="35">
        <v>0.84200000000000008</v>
      </c>
      <c r="L32" s="35">
        <v>1.7505197505197507</v>
      </c>
      <c r="M32" s="35">
        <v>6.8806666666666674</v>
      </c>
      <c r="N32" s="35">
        <v>1.2501732501732503</v>
      </c>
      <c r="O32" s="35">
        <v>0.70171180000000011</v>
      </c>
      <c r="P32" s="35">
        <v>8.3661152000000114E-2</v>
      </c>
      <c r="Q32" s="35">
        <v>0.78537295200000024</v>
      </c>
      <c r="R32" s="42"/>
      <c r="S32" s="42"/>
      <c r="T32" s="42"/>
      <c r="U32" s="42"/>
    </row>
    <row r="33" spans="1:21">
      <c r="A33" t="s">
        <v>105</v>
      </c>
      <c r="B33" s="2" t="s">
        <v>18</v>
      </c>
      <c r="C33" s="19">
        <v>42400</v>
      </c>
      <c r="D33" s="47">
        <f>Entry!D34</f>
        <v>2.1236111111111113</v>
      </c>
      <c r="E33" s="2">
        <v>100</v>
      </c>
      <c r="F33" s="36">
        <v>10</v>
      </c>
      <c r="G33" s="2">
        <v>8.7799999999999994</v>
      </c>
      <c r="H33" s="2">
        <v>5.12</v>
      </c>
      <c r="I33" s="2">
        <v>1</v>
      </c>
      <c r="J33" s="2">
        <v>1.9438</v>
      </c>
      <c r="K33" s="35">
        <v>0.878</v>
      </c>
      <c r="L33" s="35">
        <v>1.7148437499999998</v>
      </c>
      <c r="M33" s="35">
        <v>6.8926666666666669</v>
      </c>
      <c r="N33" s="35">
        <v>1.23828125</v>
      </c>
      <c r="O33" s="35">
        <v>0.71143079999999992</v>
      </c>
      <c r="P33" s="35">
        <v>0.12455870400000009</v>
      </c>
      <c r="Q33" s="35">
        <v>0.83598950400000005</v>
      </c>
      <c r="R33" s="42"/>
      <c r="S33" s="42"/>
      <c r="T33" s="42"/>
      <c r="U33" s="42"/>
    </row>
    <row r="34" spans="1:21">
      <c r="A34" t="s">
        <v>106</v>
      </c>
      <c r="B34" s="2" t="s">
        <v>18</v>
      </c>
      <c r="C34" s="19">
        <v>42400</v>
      </c>
      <c r="D34" s="47">
        <f>Entry!D35</f>
        <v>2.1236111111111113</v>
      </c>
      <c r="E34" s="2">
        <v>100</v>
      </c>
      <c r="F34" s="36">
        <v>10</v>
      </c>
      <c r="G34" s="2">
        <v>7.68</v>
      </c>
      <c r="H34" s="2">
        <v>4.4800000000000004</v>
      </c>
      <c r="I34" s="2">
        <v>1</v>
      </c>
      <c r="J34" s="2">
        <v>1.9438</v>
      </c>
      <c r="K34" s="35">
        <v>0.76800000000000002</v>
      </c>
      <c r="L34" s="35">
        <v>1.714285714285714</v>
      </c>
      <c r="M34" s="35">
        <v>6.8560000000000008</v>
      </c>
      <c r="N34" s="35">
        <v>1.2380952380952379</v>
      </c>
      <c r="O34" s="35">
        <v>0.6220159999999999</v>
      </c>
      <c r="P34" s="35">
        <v>0.10947481600000038</v>
      </c>
      <c r="Q34" s="35">
        <v>0.73149081600000032</v>
      </c>
      <c r="R34" s="42"/>
      <c r="S34" s="42"/>
      <c r="T34" s="42"/>
      <c r="U34" s="42"/>
    </row>
    <row r="35" spans="1:21">
      <c r="A35" t="s">
        <v>107</v>
      </c>
      <c r="B35" s="2" t="s">
        <v>18</v>
      </c>
      <c r="C35" s="19">
        <v>42400</v>
      </c>
      <c r="D35" s="47">
        <f>Entry!D36</f>
        <v>2.1444444444444444</v>
      </c>
      <c r="E35" s="2">
        <v>100</v>
      </c>
      <c r="F35" s="36">
        <v>10</v>
      </c>
      <c r="G35" s="2">
        <v>6.56</v>
      </c>
      <c r="H35" s="2">
        <v>3.71</v>
      </c>
      <c r="I35" s="2">
        <v>1</v>
      </c>
      <c r="J35" s="2">
        <v>1.9438</v>
      </c>
      <c r="K35" s="35">
        <v>0.65600000000000003</v>
      </c>
      <c r="L35" s="35">
        <v>1.7681940700808625</v>
      </c>
      <c r="M35" s="35">
        <v>6.818666666666668</v>
      </c>
      <c r="N35" s="35">
        <v>1.2560646900269541</v>
      </c>
      <c r="O35" s="35">
        <v>0.553983</v>
      </c>
      <c r="P35" s="35">
        <v>5.1782832000000167E-2</v>
      </c>
      <c r="Q35" s="35">
        <v>0.60576583200000012</v>
      </c>
      <c r="R35" s="42"/>
      <c r="S35" s="42"/>
      <c r="T35" s="42"/>
      <c r="U35" s="42"/>
    </row>
    <row r="36" spans="1:21">
      <c r="A36" t="s">
        <v>108</v>
      </c>
      <c r="B36" s="2" t="s">
        <v>18</v>
      </c>
      <c r="C36" s="19">
        <v>42400</v>
      </c>
      <c r="D36" s="47">
        <f>Entry!D37</f>
        <v>2.1444444444444444</v>
      </c>
      <c r="E36" s="2">
        <v>100</v>
      </c>
      <c r="F36" s="36">
        <v>10</v>
      </c>
      <c r="G36" s="2">
        <v>6.89</v>
      </c>
      <c r="H36" s="2">
        <v>4.1100000000000003</v>
      </c>
      <c r="I36" s="2">
        <v>1</v>
      </c>
      <c r="J36" s="2">
        <v>1.9438</v>
      </c>
      <c r="K36" s="35">
        <v>0.68900000000000006</v>
      </c>
      <c r="L36" s="35">
        <v>1.6763990267639901</v>
      </c>
      <c r="M36" s="35">
        <v>6.8296666666666672</v>
      </c>
      <c r="N36" s="35">
        <v>1.2254663422546634</v>
      </c>
      <c r="O36" s="35">
        <v>0.54037639999999987</v>
      </c>
      <c r="P36" s="35">
        <v>0.13070111200000029</v>
      </c>
      <c r="Q36" s="35">
        <v>0.6710775120000001</v>
      </c>
      <c r="R36" s="42"/>
      <c r="S36" s="42"/>
      <c r="T36" s="42"/>
      <c r="U36" s="42"/>
    </row>
    <row r="37" spans="1:21">
      <c r="A37" t="s">
        <v>109</v>
      </c>
      <c r="B37" s="2" t="s">
        <v>18</v>
      </c>
      <c r="C37" s="19">
        <v>42400</v>
      </c>
      <c r="D37" s="47">
        <f>Entry!D38</f>
        <v>2.1444444444444444</v>
      </c>
      <c r="E37" s="2">
        <v>100</v>
      </c>
      <c r="F37" s="36">
        <v>10</v>
      </c>
      <c r="G37" s="2">
        <v>6.57</v>
      </c>
      <c r="H37" s="2">
        <v>3.8</v>
      </c>
      <c r="I37" s="2">
        <v>1</v>
      </c>
      <c r="J37" s="2">
        <v>1.9438</v>
      </c>
      <c r="K37" s="35">
        <v>0.65700000000000003</v>
      </c>
      <c r="L37" s="35">
        <v>1.7289473684210528</v>
      </c>
      <c r="M37" s="35">
        <v>6.819</v>
      </c>
      <c r="N37" s="35">
        <v>1.2429824561403509</v>
      </c>
      <c r="O37" s="35">
        <v>0.53843260000000004</v>
      </c>
      <c r="P37" s="35">
        <v>8.2028359999999953E-2</v>
      </c>
      <c r="Q37" s="35">
        <v>0.62046095999999995</v>
      </c>
      <c r="R37" s="42"/>
      <c r="S37" s="42"/>
      <c r="T37" s="42"/>
      <c r="U37" s="42"/>
    </row>
    <row r="38" spans="1:21">
      <c r="A38" t="s">
        <v>110</v>
      </c>
      <c r="B38" s="2" t="s">
        <v>18</v>
      </c>
      <c r="C38" s="19">
        <v>42400</v>
      </c>
      <c r="D38" s="47">
        <f>Entry!D39</f>
        <v>2.1618055555555555</v>
      </c>
      <c r="E38" s="2">
        <v>100</v>
      </c>
      <c r="F38" s="36">
        <v>10</v>
      </c>
      <c r="G38" s="2">
        <v>6.86</v>
      </c>
      <c r="H38" s="2">
        <v>4</v>
      </c>
      <c r="I38" s="2">
        <v>1</v>
      </c>
      <c r="J38" s="2">
        <v>1.9438</v>
      </c>
      <c r="K38" s="35">
        <v>0.68600000000000005</v>
      </c>
      <c r="L38" s="35">
        <v>1.7150000000000001</v>
      </c>
      <c r="M38" s="35">
        <v>6.8286666666666669</v>
      </c>
      <c r="N38" s="35">
        <v>1.2383333333333333</v>
      </c>
      <c r="O38" s="35">
        <v>0.55592680000000005</v>
      </c>
      <c r="P38" s="35">
        <v>9.7189999999999999E-2</v>
      </c>
      <c r="Q38" s="35">
        <v>0.65311680000000005</v>
      </c>
      <c r="R38" s="42"/>
      <c r="S38" s="42"/>
      <c r="T38" s="42"/>
      <c r="U38" s="42"/>
    </row>
    <row r="39" spans="1:21">
      <c r="A39" t="s">
        <v>111</v>
      </c>
      <c r="B39" s="2" t="s">
        <v>18</v>
      </c>
      <c r="C39" s="19">
        <v>42400</v>
      </c>
      <c r="D39" s="47">
        <f>Entry!D40</f>
        <v>2.1618055555555555</v>
      </c>
      <c r="E39" s="2">
        <v>100</v>
      </c>
      <c r="F39" s="36">
        <v>10</v>
      </c>
      <c r="G39" s="2">
        <v>7.91</v>
      </c>
      <c r="H39" s="2">
        <v>4.47</v>
      </c>
      <c r="I39" s="2">
        <v>1</v>
      </c>
      <c r="J39" s="2">
        <v>1.9438</v>
      </c>
      <c r="K39" s="35">
        <v>0.79100000000000004</v>
      </c>
      <c r="L39" s="35">
        <v>1.7695749440715884</v>
      </c>
      <c r="M39" s="35">
        <v>6.863666666666667</v>
      </c>
      <c r="N39" s="35">
        <v>1.2565249813571961</v>
      </c>
      <c r="O39" s="35">
        <v>0.66866720000000013</v>
      </c>
      <c r="P39" s="35">
        <v>6.1190823999999991E-2</v>
      </c>
      <c r="Q39" s="35">
        <v>0.72985802400000011</v>
      </c>
      <c r="R39" s="42"/>
      <c r="S39" s="42"/>
      <c r="T39" s="42"/>
      <c r="U39" s="42"/>
    </row>
    <row r="40" spans="1:21">
      <c r="A40" t="s">
        <v>112</v>
      </c>
      <c r="B40" s="2" t="s">
        <v>18</v>
      </c>
      <c r="C40" s="19">
        <v>42400</v>
      </c>
      <c r="D40" s="47">
        <f>Entry!D41</f>
        <v>2.1618055555555555</v>
      </c>
      <c r="E40" s="2">
        <v>100</v>
      </c>
      <c r="F40" s="36">
        <v>10</v>
      </c>
      <c r="G40" s="2">
        <v>7.49</v>
      </c>
      <c r="H40" s="2">
        <v>4.37</v>
      </c>
      <c r="I40" s="2">
        <v>1</v>
      </c>
      <c r="J40" s="2">
        <v>1.9438</v>
      </c>
      <c r="K40" s="35">
        <v>0.74900000000000011</v>
      </c>
      <c r="L40" s="35">
        <v>1.7139588100686498</v>
      </c>
      <c r="M40" s="35">
        <v>6.8496666666666668</v>
      </c>
      <c r="N40" s="35">
        <v>1.2379862700228832</v>
      </c>
      <c r="O40" s="35">
        <v>0.60646560000000005</v>
      </c>
      <c r="P40" s="35">
        <v>0.10706450400000012</v>
      </c>
      <c r="Q40" s="35">
        <v>0.71353010400000016</v>
      </c>
      <c r="R40" s="42"/>
      <c r="S40" s="42"/>
      <c r="T40" s="42"/>
      <c r="U40" s="42"/>
    </row>
    <row r="41" spans="1:21">
      <c r="A41" t="s">
        <v>113</v>
      </c>
      <c r="B41" s="2" t="s">
        <v>18</v>
      </c>
      <c r="C41" s="19">
        <v>42400</v>
      </c>
      <c r="D41" s="47">
        <f>Entry!D42</f>
        <v>2.182638888888889</v>
      </c>
      <c r="E41" s="2">
        <v>100</v>
      </c>
      <c r="F41" s="36">
        <v>10</v>
      </c>
      <c r="G41" s="2">
        <v>6.76</v>
      </c>
      <c r="H41" s="2">
        <v>3.7</v>
      </c>
      <c r="I41" s="2">
        <v>1</v>
      </c>
      <c r="J41" s="2">
        <v>1.9438</v>
      </c>
      <c r="K41" s="35">
        <v>0.67600000000000005</v>
      </c>
      <c r="L41" s="35">
        <v>1.8270270270270268</v>
      </c>
      <c r="M41" s="35">
        <v>6.825333333333333</v>
      </c>
      <c r="N41" s="35">
        <v>1.2756756756756757</v>
      </c>
      <c r="O41" s="35">
        <v>0.59480279999999996</v>
      </c>
      <c r="P41" s="35">
        <v>9.3302400000001822E-3</v>
      </c>
      <c r="Q41" s="35">
        <v>0.60413304000000012</v>
      </c>
      <c r="R41" s="42"/>
      <c r="S41" s="42"/>
      <c r="T41" s="42"/>
      <c r="U41" s="42"/>
    </row>
    <row r="42" spans="1:21">
      <c r="A42" t="s">
        <v>114</v>
      </c>
      <c r="B42" s="2" t="s">
        <v>18</v>
      </c>
      <c r="C42" s="19">
        <v>42400</v>
      </c>
      <c r="D42" s="47">
        <f>Entry!D43</f>
        <v>2.182638888888889</v>
      </c>
      <c r="E42" s="2">
        <v>100</v>
      </c>
      <c r="F42" s="36">
        <v>10</v>
      </c>
      <c r="G42" s="2">
        <v>6.61</v>
      </c>
      <c r="H42" s="2">
        <v>3.91</v>
      </c>
      <c r="I42" s="2">
        <v>1</v>
      </c>
      <c r="J42" s="2">
        <v>1.9438</v>
      </c>
      <c r="K42" s="35">
        <v>0.66100000000000003</v>
      </c>
      <c r="L42" s="35">
        <v>1.6905370843989771</v>
      </c>
      <c r="M42" s="35">
        <v>6.8203333333333331</v>
      </c>
      <c r="N42" s="35">
        <v>1.2301790281329923</v>
      </c>
      <c r="O42" s="35">
        <v>0.52482600000000001</v>
      </c>
      <c r="P42" s="35">
        <v>0.11359567200000009</v>
      </c>
      <c r="Q42" s="35">
        <v>0.63842167200000011</v>
      </c>
      <c r="R42" s="42"/>
      <c r="S42" s="42"/>
      <c r="T42" s="42"/>
      <c r="U42" s="42"/>
    </row>
    <row r="43" spans="1:21">
      <c r="A43" t="s">
        <v>115</v>
      </c>
      <c r="B43" s="2" t="s">
        <v>18</v>
      </c>
      <c r="C43" s="19">
        <v>42400</v>
      </c>
      <c r="D43" s="47">
        <f>Entry!D44</f>
        <v>2.182638888888889</v>
      </c>
      <c r="E43" s="2">
        <v>100</v>
      </c>
      <c r="F43" s="36">
        <v>10</v>
      </c>
      <c r="G43" s="2">
        <v>6.42</v>
      </c>
      <c r="H43" s="2">
        <v>3.47</v>
      </c>
      <c r="I43" s="2">
        <v>1</v>
      </c>
      <c r="J43" s="2">
        <v>1.9438</v>
      </c>
      <c r="K43" s="35">
        <v>0.64200000000000002</v>
      </c>
      <c r="L43" s="35">
        <v>1.85014409221902</v>
      </c>
      <c r="M43" s="35">
        <v>6.8140000000000001</v>
      </c>
      <c r="N43" s="35">
        <v>1.2833813640730067</v>
      </c>
      <c r="O43" s="35">
        <v>0.57342099999999996</v>
      </c>
      <c r="P43" s="35">
        <v>-6.8421759999999377E-3</v>
      </c>
      <c r="Q43" s="35">
        <v>0.56657882400000004</v>
      </c>
      <c r="R43" s="42"/>
      <c r="S43" s="42"/>
      <c r="T43" s="42"/>
      <c r="U43" s="42"/>
    </row>
    <row r="44" spans="1:21">
      <c r="A44" t="s">
        <v>116</v>
      </c>
      <c r="B44" s="2" t="s">
        <v>18</v>
      </c>
      <c r="C44" s="19">
        <v>42403</v>
      </c>
      <c r="D44" s="47">
        <f>Entry!D45</f>
        <v>3.5819444444444444</v>
      </c>
      <c r="E44" s="2">
        <v>100</v>
      </c>
      <c r="F44" s="36">
        <v>10</v>
      </c>
      <c r="G44" s="2">
        <v>5.31</v>
      </c>
      <c r="H44" s="2">
        <v>3.11</v>
      </c>
      <c r="I44" s="2">
        <v>1</v>
      </c>
      <c r="J44" s="2">
        <v>1.9438</v>
      </c>
      <c r="K44" s="35">
        <v>0.53100000000000003</v>
      </c>
      <c r="L44" s="35">
        <v>1.707395498392283</v>
      </c>
      <c r="M44" s="35">
        <v>6.777000000000001</v>
      </c>
      <c r="N44" s="35">
        <v>1.2357984994640943</v>
      </c>
      <c r="O44" s="35">
        <v>0.42763599999999996</v>
      </c>
      <c r="P44" s="35">
        <v>8.0162312000000152E-2</v>
      </c>
      <c r="Q44" s="35">
        <v>0.50779831200000014</v>
      </c>
      <c r="R44" s="42"/>
      <c r="S44" s="42"/>
      <c r="T44" s="42"/>
      <c r="U44" s="42"/>
    </row>
    <row r="45" spans="1:21">
      <c r="A45" t="s">
        <v>117</v>
      </c>
      <c r="B45" s="2" t="s">
        <v>18</v>
      </c>
      <c r="C45" s="19">
        <v>42403</v>
      </c>
      <c r="D45" s="47">
        <f>Entry!D46</f>
        <v>3.5819444444444444</v>
      </c>
      <c r="E45" s="2">
        <v>100</v>
      </c>
      <c r="F45" s="36">
        <v>10</v>
      </c>
      <c r="G45" s="2">
        <v>5.75</v>
      </c>
      <c r="H45" s="2">
        <v>3.29</v>
      </c>
      <c r="I45" s="2">
        <v>1</v>
      </c>
      <c r="J45" s="2">
        <v>1.9438</v>
      </c>
      <c r="K45" s="35">
        <v>0.57500000000000007</v>
      </c>
      <c r="L45" s="35">
        <v>1.7477203647416413</v>
      </c>
      <c r="M45" s="35">
        <v>6.791666666666667</v>
      </c>
      <c r="N45" s="35">
        <v>1.2492401215805471</v>
      </c>
      <c r="O45" s="35">
        <v>0.47817479999999996</v>
      </c>
      <c r="P45" s="35">
        <v>5.9013768000000057E-2</v>
      </c>
      <c r="Q45" s="35">
        <v>0.53718856800000003</v>
      </c>
      <c r="R45" s="42"/>
      <c r="S45" s="42"/>
      <c r="T45" s="42"/>
      <c r="U45" s="42"/>
    </row>
    <row r="46" spans="1:21">
      <c r="A46" t="s">
        <v>118</v>
      </c>
      <c r="B46" s="2" t="s">
        <v>18</v>
      </c>
      <c r="C46" s="19">
        <v>42403</v>
      </c>
      <c r="D46" s="47">
        <f>Entry!D47</f>
        <v>3.5819444444444444</v>
      </c>
      <c r="E46" s="2">
        <v>100</v>
      </c>
      <c r="F46" s="36">
        <v>10</v>
      </c>
      <c r="G46" s="2">
        <v>7.72</v>
      </c>
      <c r="H46" s="2">
        <v>4.47</v>
      </c>
      <c r="I46" s="2">
        <v>1</v>
      </c>
      <c r="J46" s="2">
        <v>1.9438</v>
      </c>
      <c r="K46" s="35">
        <v>0.77200000000000002</v>
      </c>
      <c r="L46" s="35">
        <v>1.7270693512304252</v>
      </c>
      <c r="M46" s="35">
        <v>6.8573333333333339</v>
      </c>
      <c r="N46" s="35">
        <v>1.2423564504101419</v>
      </c>
      <c r="O46" s="35">
        <v>0.63173500000000005</v>
      </c>
      <c r="P46" s="35">
        <v>9.8123024000000073E-2</v>
      </c>
      <c r="Q46" s="35">
        <v>0.72985802400000011</v>
      </c>
      <c r="R46" s="42"/>
      <c r="S46" s="42"/>
      <c r="T46" s="42"/>
      <c r="U46" s="42"/>
    </row>
    <row r="47" spans="1:21">
      <c r="A47" t="s">
        <v>119</v>
      </c>
      <c r="B47" s="2" t="s">
        <v>18</v>
      </c>
      <c r="C47" s="19">
        <v>42403</v>
      </c>
      <c r="D47" s="47">
        <f>Entry!D48</f>
        <v>3.6027777777777779</v>
      </c>
      <c r="E47" s="2">
        <v>100</v>
      </c>
      <c r="F47" s="36">
        <v>10</v>
      </c>
      <c r="G47" s="2">
        <v>21.5</v>
      </c>
      <c r="H47" s="2">
        <v>13.7</v>
      </c>
      <c r="I47" s="2">
        <v>1</v>
      </c>
      <c r="J47" s="2">
        <v>1.9438</v>
      </c>
      <c r="K47" s="35">
        <v>2.15</v>
      </c>
      <c r="L47" s="35">
        <v>1.5693430656934306</v>
      </c>
      <c r="M47" s="35">
        <v>7.3166666666666673</v>
      </c>
      <c r="N47" s="35">
        <v>1.1897810218978102</v>
      </c>
      <c r="O47" s="35">
        <v>1.5161640000000003</v>
      </c>
      <c r="P47" s="35">
        <v>0.72076103999999974</v>
      </c>
      <c r="Q47" s="35">
        <v>2.23692504</v>
      </c>
      <c r="R47" s="42"/>
      <c r="S47" s="42"/>
      <c r="T47" s="42"/>
      <c r="U47" s="42"/>
    </row>
    <row r="48" spans="1:21">
      <c r="A48" t="s">
        <v>120</v>
      </c>
      <c r="B48" s="2" t="s">
        <v>18</v>
      </c>
      <c r="C48" s="19">
        <v>42403</v>
      </c>
      <c r="D48" s="47">
        <f>Entry!D49</f>
        <v>3.6027777777777779</v>
      </c>
      <c r="E48" s="2">
        <v>100</v>
      </c>
      <c r="F48" s="36">
        <v>10</v>
      </c>
      <c r="G48" s="2">
        <v>14.8</v>
      </c>
      <c r="H48" s="2">
        <v>8.61</v>
      </c>
      <c r="I48" s="2">
        <v>1</v>
      </c>
      <c r="J48" s="2">
        <v>1.9438</v>
      </c>
      <c r="K48" s="35">
        <v>1.4800000000000002</v>
      </c>
      <c r="L48" s="35">
        <v>1.7189314750290361</v>
      </c>
      <c r="M48" s="35">
        <v>7.0933333333333337</v>
      </c>
      <c r="N48" s="35">
        <v>1.2396438250096786</v>
      </c>
      <c r="O48" s="35">
        <v>1.2032122000000003</v>
      </c>
      <c r="P48" s="35">
        <v>0.20262171199999979</v>
      </c>
      <c r="Q48" s="35">
        <v>1.4058339120000001</v>
      </c>
      <c r="R48" s="42"/>
      <c r="S48" s="42"/>
      <c r="T48" s="42"/>
      <c r="U48" s="42"/>
    </row>
    <row r="49" spans="1:21">
      <c r="A49" t="s">
        <v>121</v>
      </c>
      <c r="B49" s="2" t="s">
        <v>18</v>
      </c>
      <c r="C49" s="19">
        <v>42403</v>
      </c>
      <c r="D49" s="47">
        <f>Entry!D50</f>
        <v>3.6027777777777779</v>
      </c>
      <c r="E49" s="2">
        <v>100</v>
      </c>
      <c r="F49" s="36">
        <v>10</v>
      </c>
      <c r="G49" s="2">
        <v>17.3</v>
      </c>
      <c r="H49" s="2">
        <v>9.6999999999999993</v>
      </c>
      <c r="I49" s="2">
        <v>1</v>
      </c>
      <c r="J49" s="2">
        <v>1.9438</v>
      </c>
      <c r="K49" s="35">
        <v>1.7300000000000002</v>
      </c>
      <c r="L49" s="35">
        <v>1.7835051546391754</v>
      </c>
      <c r="M49" s="35">
        <v>7.1766666666666667</v>
      </c>
      <c r="N49" s="35">
        <v>1.261168384879725</v>
      </c>
      <c r="O49" s="35">
        <v>1.4772880000000004</v>
      </c>
      <c r="P49" s="35">
        <v>0.10652023999999967</v>
      </c>
      <c r="Q49" s="35">
        <v>1.58380824</v>
      </c>
      <c r="R49" s="42"/>
      <c r="S49" s="42"/>
      <c r="T49" s="42"/>
      <c r="U49" s="42"/>
    </row>
    <row r="50" spans="1:21">
      <c r="A50" t="s">
        <v>122</v>
      </c>
      <c r="B50" s="2" t="s">
        <v>18</v>
      </c>
      <c r="C50" s="19">
        <v>42403</v>
      </c>
      <c r="D50" s="47">
        <f>Entry!D51</f>
        <v>3.6236111111111113</v>
      </c>
      <c r="E50" s="2">
        <v>100</v>
      </c>
      <c r="F50" s="36">
        <v>10</v>
      </c>
      <c r="G50" s="2">
        <v>10.4</v>
      </c>
      <c r="H50" s="2">
        <v>5.99</v>
      </c>
      <c r="I50" s="2">
        <v>1</v>
      </c>
      <c r="J50" s="2">
        <v>1.9438</v>
      </c>
      <c r="K50" s="35">
        <v>1.04</v>
      </c>
      <c r="L50" s="35">
        <v>1.7362270450751252</v>
      </c>
      <c r="M50" s="35">
        <v>6.9466666666666681</v>
      </c>
      <c r="N50" s="35">
        <v>1.2454090150250419</v>
      </c>
      <c r="O50" s="35">
        <v>0.85721580000000008</v>
      </c>
      <c r="P50" s="35">
        <v>0.12082660800000017</v>
      </c>
      <c r="Q50" s="35">
        <v>0.97804240800000031</v>
      </c>
      <c r="R50" s="42"/>
      <c r="S50" s="42"/>
      <c r="T50" s="42"/>
      <c r="U50" s="42"/>
    </row>
    <row r="51" spans="1:21">
      <c r="A51" t="s">
        <v>123</v>
      </c>
      <c r="B51" s="2" t="s">
        <v>18</v>
      </c>
      <c r="C51" s="19">
        <v>42403</v>
      </c>
      <c r="D51" s="47">
        <f>Entry!D52</f>
        <v>3.6236111111111113</v>
      </c>
      <c r="E51" s="2">
        <v>100</v>
      </c>
      <c r="F51" s="36">
        <v>10</v>
      </c>
      <c r="G51" s="2">
        <v>10.1</v>
      </c>
      <c r="H51" s="2">
        <v>5.72</v>
      </c>
      <c r="I51" s="2">
        <v>1</v>
      </c>
      <c r="J51" s="2">
        <v>1.9438</v>
      </c>
      <c r="K51" s="35">
        <v>1.01</v>
      </c>
      <c r="L51" s="35">
        <v>1.7657342657342658</v>
      </c>
      <c r="M51" s="35">
        <v>6.9366666666666674</v>
      </c>
      <c r="N51" s="35">
        <v>1.2552447552447552</v>
      </c>
      <c r="O51" s="35">
        <v>0.85138439999999993</v>
      </c>
      <c r="P51" s="35">
        <v>8.2572624000000233E-2</v>
      </c>
      <c r="Q51" s="35">
        <v>0.93395702400000014</v>
      </c>
      <c r="R51" s="42"/>
      <c r="S51" s="42"/>
      <c r="T51" s="42"/>
      <c r="U51" s="42"/>
    </row>
    <row r="52" spans="1:21">
      <c r="A52" t="s">
        <v>124</v>
      </c>
      <c r="B52" s="2" t="s">
        <v>18</v>
      </c>
      <c r="C52" s="19">
        <v>42403</v>
      </c>
      <c r="D52" s="47">
        <f>Entry!D53</f>
        <v>3.6236111111111113</v>
      </c>
      <c r="E52" s="2">
        <v>100</v>
      </c>
      <c r="F52" s="36">
        <v>10</v>
      </c>
      <c r="G52" s="2">
        <v>9.69</v>
      </c>
      <c r="H52" s="2">
        <v>5.62</v>
      </c>
      <c r="I52" s="2">
        <v>1</v>
      </c>
      <c r="J52" s="2">
        <v>1.9438</v>
      </c>
      <c r="K52" s="35">
        <v>0.96899999999999997</v>
      </c>
      <c r="L52" s="35">
        <v>1.7241992882562276</v>
      </c>
      <c r="M52" s="35">
        <v>6.9229999999999992</v>
      </c>
      <c r="N52" s="35">
        <v>1.2413997627520759</v>
      </c>
      <c r="O52" s="35">
        <v>0.7911265999999999</v>
      </c>
      <c r="P52" s="35">
        <v>0.12650250400000004</v>
      </c>
      <c r="Q52" s="35">
        <v>0.91762910399999997</v>
      </c>
      <c r="R52" s="42"/>
      <c r="S52" s="42"/>
      <c r="T52" s="42"/>
      <c r="U52" s="42"/>
    </row>
    <row r="53" spans="1:21">
      <c r="A53" t="s">
        <v>125</v>
      </c>
      <c r="B53" s="2" t="s">
        <v>18</v>
      </c>
      <c r="C53" s="19">
        <v>42403</v>
      </c>
      <c r="D53" s="47">
        <f>Entry!D54</f>
        <v>3.6444444444444444</v>
      </c>
      <c r="E53" s="2">
        <v>100</v>
      </c>
      <c r="F53" s="36">
        <v>10</v>
      </c>
      <c r="G53" s="2">
        <v>4.78</v>
      </c>
      <c r="H53" s="2">
        <v>2.91</v>
      </c>
      <c r="I53" s="2">
        <v>1</v>
      </c>
      <c r="J53" s="2">
        <v>1.9438</v>
      </c>
      <c r="K53" s="35">
        <v>0.47800000000000004</v>
      </c>
      <c r="L53" s="35">
        <v>1.6426116838487972</v>
      </c>
      <c r="M53" s="35">
        <v>6.7593333333333332</v>
      </c>
      <c r="N53" s="35">
        <v>1.2142038946162657</v>
      </c>
      <c r="O53" s="35">
        <v>0.3634906</v>
      </c>
      <c r="P53" s="35">
        <v>0.11165187200000014</v>
      </c>
      <c r="Q53" s="35">
        <v>0.47514247200000015</v>
      </c>
      <c r="R53" s="42"/>
      <c r="S53" s="42"/>
      <c r="T53" s="42"/>
      <c r="U53" s="42"/>
    </row>
    <row r="54" spans="1:21">
      <c r="A54" t="s">
        <v>126</v>
      </c>
      <c r="B54" s="2" t="s">
        <v>18</v>
      </c>
      <c r="C54" s="19">
        <v>42403</v>
      </c>
      <c r="D54" s="47">
        <f>Entry!D55</f>
        <v>3.6444444444444444</v>
      </c>
      <c r="E54" s="2">
        <v>100</v>
      </c>
      <c r="F54" s="36">
        <v>10</v>
      </c>
      <c r="G54" s="2">
        <v>4.5199999999999996</v>
      </c>
      <c r="H54" s="2">
        <v>2.67</v>
      </c>
      <c r="I54" s="2">
        <v>1</v>
      </c>
      <c r="J54" s="2">
        <v>1.9438</v>
      </c>
      <c r="K54" s="35">
        <v>0.45199999999999996</v>
      </c>
      <c r="L54" s="35">
        <v>1.6928838951310861</v>
      </c>
      <c r="M54" s="35">
        <v>6.7506666666666675</v>
      </c>
      <c r="N54" s="35">
        <v>1.2309612983770286</v>
      </c>
      <c r="O54" s="35">
        <v>0.35960299999999995</v>
      </c>
      <c r="P54" s="35">
        <v>7.6352464000000064E-2</v>
      </c>
      <c r="Q54" s="35">
        <v>0.43595546400000001</v>
      </c>
      <c r="R54" s="42"/>
      <c r="S54" s="42"/>
      <c r="T54" s="42"/>
      <c r="U54" s="42"/>
    </row>
    <row r="55" spans="1:21">
      <c r="A55" t="s">
        <v>127</v>
      </c>
      <c r="B55" s="2" t="s">
        <v>18</v>
      </c>
      <c r="C55" s="19">
        <v>42403</v>
      </c>
      <c r="D55" s="47">
        <f>Entry!D56</f>
        <v>3.6444444444444444</v>
      </c>
      <c r="E55" s="2">
        <v>100</v>
      </c>
      <c r="F55" s="36">
        <v>10</v>
      </c>
      <c r="G55" s="2">
        <v>4.5599999999999996</v>
      </c>
      <c r="H55" s="2">
        <v>2.66</v>
      </c>
      <c r="I55" s="2">
        <v>1</v>
      </c>
      <c r="J55" s="2">
        <v>1.9438</v>
      </c>
      <c r="K55" s="35">
        <v>0.45599999999999996</v>
      </c>
      <c r="L55" s="35">
        <v>1.714285714285714</v>
      </c>
      <c r="M55" s="35">
        <v>6.7519999999999998</v>
      </c>
      <c r="N55" s="35">
        <v>1.2380952380952379</v>
      </c>
      <c r="O55" s="35">
        <v>0.36932199999999993</v>
      </c>
      <c r="P55" s="35">
        <v>6.5000672000000093E-2</v>
      </c>
      <c r="Q55" s="35">
        <v>0.43432267200000002</v>
      </c>
      <c r="R55" s="42"/>
      <c r="S55" s="42"/>
      <c r="T55" s="42"/>
      <c r="U55" s="42"/>
    </row>
    <row r="56" spans="1:21">
      <c r="A56" t="s">
        <v>128</v>
      </c>
      <c r="B56" s="2" t="s">
        <v>18</v>
      </c>
      <c r="C56" s="19">
        <v>42403</v>
      </c>
      <c r="D56" s="47">
        <f>Entry!D57</f>
        <v>3.661805555555556</v>
      </c>
      <c r="E56" s="2">
        <v>100</v>
      </c>
      <c r="F56" s="36">
        <v>10</v>
      </c>
      <c r="G56" s="2">
        <v>4.67</v>
      </c>
      <c r="H56" s="2">
        <v>2.75</v>
      </c>
      <c r="I56" s="2">
        <v>1</v>
      </c>
      <c r="J56" s="2">
        <v>1.9438</v>
      </c>
      <c r="K56" s="35">
        <v>0.46700000000000003</v>
      </c>
      <c r="L56" s="35">
        <v>1.6981818181818182</v>
      </c>
      <c r="M56" s="35">
        <v>6.7556666666666674</v>
      </c>
      <c r="N56" s="35">
        <v>1.2327272727272727</v>
      </c>
      <c r="O56" s="35">
        <v>0.37320960000000003</v>
      </c>
      <c r="P56" s="35">
        <v>7.5808200000000117E-2</v>
      </c>
      <c r="Q56" s="35">
        <v>0.44901780000000013</v>
      </c>
      <c r="R56" s="42"/>
      <c r="S56" s="42"/>
      <c r="T56" s="42"/>
      <c r="U56" s="42"/>
    </row>
    <row r="57" spans="1:21">
      <c r="A57" t="s">
        <v>129</v>
      </c>
      <c r="B57" s="2" t="s">
        <v>18</v>
      </c>
      <c r="C57" s="19">
        <v>42403</v>
      </c>
      <c r="D57" s="47">
        <f>Entry!D58</f>
        <v>3.661805555555556</v>
      </c>
      <c r="E57" s="2">
        <v>100</v>
      </c>
      <c r="F57" s="36">
        <v>10</v>
      </c>
      <c r="G57" s="2">
        <v>5.6</v>
      </c>
      <c r="H57" s="2">
        <v>3.23</v>
      </c>
      <c r="I57" s="2">
        <v>1</v>
      </c>
      <c r="J57" s="2">
        <v>1.9438</v>
      </c>
      <c r="K57" s="35">
        <v>0.55999999999999994</v>
      </c>
      <c r="L57" s="35">
        <v>1.7337461300309596</v>
      </c>
      <c r="M57" s="35">
        <v>6.7866666666666662</v>
      </c>
      <c r="N57" s="35">
        <v>1.2445820433436532</v>
      </c>
      <c r="O57" s="35">
        <v>0.46068059999999988</v>
      </c>
      <c r="P57" s="35">
        <v>6.6711216000000073E-2</v>
      </c>
      <c r="Q57" s="35">
        <v>0.52739181599999996</v>
      </c>
      <c r="R57" s="42"/>
      <c r="S57" s="42"/>
      <c r="T57" s="42"/>
      <c r="U57" s="42"/>
    </row>
    <row r="58" spans="1:21">
      <c r="A58" t="s">
        <v>130</v>
      </c>
      <c r="B58" s="2" t="s">
        <v>18</v>
      </c>
      <c r="C58" s="19">
        <v>42403</v>
      </c>
      <c r="D58" s="47">
        <f>Entry!D59</f>
        <v>3.661805555555556</v>
      </c>
      <c r="E58" s="2">
        <v>100</v>
      </c>
      <c r="F58" s="36">
        <v>10</v>
      </c>
      <c r="G58" s="2">
        <v>5.38</v>
      </c>
      <c r="H58" s="2">
        <v>3.09</v>
      </c>
      <c r="I58" s="2">
        <v>1</v>
      </c>
      <c r="J58" s="2">
        <v>1.9438</v>
      </c>
      <c r="K58" s="35">
        <v>0.53800000000000003</v>
      </c>
      <c r="L58" s="35">
        <v>1.7411003236245954</v>
      </c>
      <c r="M58" s="35">
        <v>6.7793333333333337</v>
      </c>
      <c r="N58" s="35">
        <v>1.2470334412081985</v>
      </c>
      <c r="O58" s="35">
        <v>0.44513020000000003</v>
      </c>
      <c r="P58" s="35">
        <v>5.9402528000000024E-2</v>
      </c>
      <c r="Q58" s="35">
        <v>0.50453272800000004</v>
      </c>
      <c r="R58" s="42"/>
      <c r="S58" s="42"/>
      <c r="T58" s="42"/>
      <c r="U58" s="42"/>
    </row>
    <row r="59" spans="1:21">
      <c r="A59" t="s">
        <v>131</v>
      </c>
      <c r="B59" s="2" t="s">
        <v>18</v>
      </c>
      <c r="C59" s="19">
        <v>42403</v>
      </c>
      <c r="D59" s="47">
        <f>Entry!D60</f>
        <v>3.682638888888889</v>
      </c>
      <c r="E59" s="2">
        <v>100</v>
      </c>
      <c r="F59" s="36">
        <v>10</v>
      </c>
      <c r="G59" s="2">
        <v>4.8600000000000003</v>
      </c>
      <c r="H59" s="2">
        <v>2.89</v>
      </c>
      <c r="I59" s="2">
        <v>1</v>
      </c>
      <c r="J59" s="2">
        <v>1.9438</v>
      </c>
      <c r="K59" s="35">
        <v>0.48600000000000004</v>
      </c>
      <c r="L59" s="35">
        <v>1.6816608996539792</v>
      </c>
      <c r="M59" s="35">
        <v>6.7620000000000005</v>
      </c>
      <c r="N59" s="35">
        <v>1.2272202998846597</v>
      </c>
      <c r="O59" s="35">
        <v>0.38292860000000006</v>
      </c>
      <c r="P59" s="35">
        <v>8.8948288000000042E-2</v>
      </c>
      <c r="Q59" s="35">
        <v>0.47187688800000011</v>
      </c>
      <c r="R59" s="42"/>
      <c r="S59" s="42"/>
      <c r="T59" s="42"/>
      <c r="U59" s="42"/>
    </row>
    <row r="60" spans="1:21">
      <c r="A60" t="s">
        <v>132</v>
      </c>
      <c r="B60" s="2" t="s">
        <v>18</v>
      </c>
      <c r="C60" s="19">
        <v>42403</v>
      </c>
      <c r="D60" s="47">
        <f>Entry!D61</f>
        <v>3.682638888888889</v>
      </c>
      <c r="E60" s="2">
        <v>100</v>
      </c>
      <c r="F60" s="36">
        <v>10</v>
      </c>
      <c r="G60" s="2">
        <v>4.24</v>
      </c>
      <c r="H60" s="2">
        <v>2.54</v>
      </c>
      <c r="I60" s="2">
        <v>1</v>
      </c>
      <c r="J60" s="2">
        <v>1.9438</v>
      </c>
      <c r="K60" s="35">
        <v>0.42400000000000004</v>
      </c>
      <c r="L60" s="35">
        <v>1.6692913385826773</v>
      </c>
      <c r="M60" s="35">
        <v>6.7413333333333334</v>
      </c>
      <c r="N60" s="35">
        <v>1.2230971128608925</v>
      </c>
      <c r="O60" s="35">
        <v>0.33044600000000002</v>
      </c>
      <c r="P60" s="35">
        <v>8.4283168000000047E-2</v>
      </c>
      <c r="Q60" s="35">
        <v>0.41472916800000004</v>
      </c>
      <c r="R60" s="42"/>
      <c r="S60" s="42"/>
      <c r="T60" s="42"/>
      <c r="U60" s="42"/>
    </row>
    <row r="61" spans="1:21">
      <c r="A61" t="s">
        <v>133</v>
      </c>
      <c r="B61" s="2" t="s">
        <v>18</v>
      </c>
      <c r="C61" s="19">
        <v>42403</v>
      </c>
      <c r="D61" s="47">
        <f>Entry!D62</f>
        <v>3.682638888888889</v>
      </c>
      <c r="E61" s="2">
        <v>100</v>
      </c>
      <c r="F61" s="36">
        <v>10</v>
      </c>
      <c r="G61" s="2">
        <v>4.68</v>
      </c>
      <c r="H61" s="2">
        <v>2.77</v>
      </c>
      <c r="I61" s="2">
        <v>1</v>
      </c>
      <c r="J61" s="2">
        <v>1.9438</v>
      </c>
      <c r="K61" s="35">
        <v>0.46799999999999997</v>
      </c>
      <c r="L61" s="35">
        <v>1.6895306859205774</v>
      </c>
      <c r="M61" s="35">
        <v>6.7560000000000002</v>
      </c>
      <c r="N61" s="35">
        <v>1.229843561973526</v>
      </c>
      <c r="O61" s="35">
        <v>0.37126579999999998</v>
      </c>
      <c r="P61" s="35">
        <v>8.1017584000000059E-2</v>
      </c>
      <c r="Q61" s="35">
        <v>0.45228338400000001</v>
      </c>
      <c r="R61" s="42"/>
      <c r="S61" s="42"/>
      <c r="T61" s="42"/>
      <c r="U61" s="42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58"/>
  <sheetViews>
    <sheetView workbookViewId="0">
      <selection activeCell="F32" sqref="F32"/>
    </sheetView>
  </sheetViews>
  <sheetFormatPr defaultRowHeight="12.5"/>
  <cols>
    <col min="1" max="1" width="9.1796875" style="24" customWidth="1"/>
    <col min="2" max="2" width="9.1796875" style="25" customWidth="1"/>
    <col min="3" max="6" width="9.1796875" style="26" customWidth="1"/>
  </cols>
  <sheetData>
    <row r="1" spans="1:6">
      <c r="A1" s="24" t="s">
        <v>24</v>
      </c>
    </row>
    <row r="2" spans="1:6">
      <c r="A2" s="24" t="s">
        <v>25</v>
      </c>
    </row>
    <row r="3" spans="1:6">
      <c r="A3" s="24" t="s">
        <v>26</v>
      </c>
    </row>
    <row r="4" spans="1:6">
      <c r="A4" s="24" t="s">
        <v>27</v>
      </c>
    </row>
    <row r="5" spans="1:6">
      <c r="A5" s="24" t="s">
        <v>28</v>
      </c>
    </row>
    <row r="6" spans="1:6">
      <c r="A6" s="24" t="str">
        <f>CONCATENATE("/cruise=s",TEXT(Results!$C$2,"yymmdd"),"w")</f>
        <v>/cruise=s200131w</v>
      </c>
    </row>
    <row r="7" spans="1:6">
      <c r="A7" s="24" t="s">
        <v>29</v>
      </c>
    </row>
    <row r="8" spans="1:6">
      <c r="A8" s="26" t="e">
        <f>CONCATENATE("/east_longitude=",TEXT(MAX(Results!#REF!),"0.0000"),"[DEG]")</f>
        <v>#REF!</v>
      </c>
      <c r="F8"/>
    </row>
    <row r="9" spans="1:6">
      <c r="A9" s="26" t="e">
        <f>CONCATENATE("/west_longitude=",TEXT(MIN(Results!#REF!),"0.0000"),"[DEG]")</f>
        <v>#REF!</v>
      </c>
      <c r="F9"/>
    </row>
    <row r="10" spans="1:6">
      <c r="A10" s="26" t="e">
        <f>CONCATENATE("/north_latitude=",TEXT(MAX(Results!#REF!),"0.0000"),"[DEG]")</f>
        <v>#REF!</v>
      </c>
      <c r="F10"/>
    </row>
    <row r="11" spans="1:6">
      <c r="A11" s="26" t="e">
        <f>CONCATENATE("/south_latitude=",TEXT(MIN(Results!#REF!),"0.0000"),"[DEG]")</f>
        <v>#REF!</v>
      </c>
      <c r="F11"/>
    </row>
    <row r="12" spans="1:6">
      <c r="A12" s="26" t="str">
        <f>CONCATENATE("/start_date=",TEXT(MIN(Results!$C$2:$C$10),"yyyymmdd"))</f>
        <v>/start_date=20200131</v>
      </c>
      <c r="F12"/>
    </row>
    <row r="13" spans="1:6">
      <c r="A13" s="26" t="str">
        <f>CONCATENATE("/end_date=",TEXT(MAX(Results!$C$2:$C$10),"yyyymmdd"))</f>
        <v>/end_date=20200131</v>
      </c>
      <c r="F13"/>
    </row>
    <row r="14" spans="1:6">
      <c r="A14" s="26" t="str">
        <f>CONCATENATE("/start_time=",TEXT(MIN(Results!$D$2:$D$10)+4/24,"hh:mm:ss"),"[GMT]")</f>
        <v>/start_time=04:00:00[GMT]</v>
      </c>
      <c r="F14"/>
    </row>
    <row r="15" spans="1:6">
      <c r="A15" s="26" t="str">
        <f>CONCATENATE("/end_time=",TEXT(MAX(Results!$D$2:$D$10)+4/24,"hh:mm:ss"),"[GMT]")</f>
        <v>/end_time=05:18:00[GMT]</v>
      </c>
      <c r="F15"/>
    </row>
    <row r="16" spans="1:6">
      <c r="A16" s="24" t="s">
        <v>30</v>
      </c>
      <c r="F16"/>
    </row>
    <row r="17" spans="1:6">
      <c r="A17" s="24" t="s">
        <v>31</v>
      </c>
    </row>
    <row r="18" spans="1:6">
      <c r="A18" s="24" t="s">
        <v>32</v>
      </c>
    </row>
    <row r="19" spans="1:6">
      <c r="A19" s="24" t="s">
        <v>33</v>
      </c>
    </row>
    <row r="20" spans="1:6">
      <c r="A20" s="26" t="str">
        <f>CONCATENATE("/data_file_name=chl-s",TEXT($A$32,"yymmdd"),"w.xls")</f>
        <v>/data_file_name=chl-s200131w.xls</v>
      </c>
    </row>
    <row r="21" spans="1:6">
      <c r="A21" s="24" t="s">
        <v>34</v>
      </c>
    </row>
    <row r="22" spans="1:6">
      <c r="A22" s="24" t="s">
        <v>35</v>
      </c>
    </row>
    <row r="23" spans="1:6">
      <c r="A23" s="24" t="s">
        <v>36</v>
      </c>
    </row>
    <row r="24" spans="1:6">
      <c r="A24" s="24" t="s">
        <v>37</v>
      </c>
    </row>
    <row r="25" spans="1:6">
      <c r="A25" s="24" t="s">
        <v>38</v>
      </c>
    </row>
    <row r="26" spans="1:6">
      <c r="A26" s="24" t="s">
        <v>39</v>
      </c>
    </row>
    <row r="27" spans="1:6">
      <c r="A27" s="24" t="s">
        <v>40</v>
      </c>
    </row>
    <row r="28" spans="1:6">
      <c r="A28" s="24" t="s">
        <v>41</v>
      </c>
    </row>
    <row r="29" spans="1:6">
      <c r="A29" s="24" t="s">
        <v>42</v>
      </c>
    </row>
    <row r="30" spans="1:6">
      <c r="A30" s="24" t="s">
        <v>43</v>
      </c>
    </row>
    <row r="31" spans="1:6">
      <c r="A31" s="24" t="s">
        <v>44</v>
      </c>
    </row>
    <row r="32" spans="1:6">
      <c r="A32" s="24">
        <f>Results!C2</f>
        <v>42399</v>
      </c>
      <c r="B32" s="25">
        <f>Results!D2+4/24</f>
        <v>0.16666666666666666</v>
      </c>
      <c r="C32" s="26" t="e">
        <f>Results!#REF!</f>
        <v>#REF!</v>
      </c>
      <c r="D32" s="26" t="e">
        <f>Results!#REF!</f>
        <v>#REF!</v>
      </c>
      <c r="E32" s="26">
        <f>Results!O2</f>
        <v>0.98356280000000018</v>
      </c>
      <c r="F32" s="26" t="str">
        <f>LEFT(Results!A2,LEN(Results!A2)-1)</f>
        <v>52</v>
      </c>
    </row>
    <row r="33" spans="1:6">
      <c r="A33" s="24" t="e">
        <f>Results!#REF!</f>
        <v>#REF!</v>
      </c>
      <c r="B33" s="25" t="e">
        <f>Results!#REF!+4/24</f>
        <v>#REF!</v>
      </c>
      <c r="C33" s="26" t="e">
        <f>Results!#REF!</f>
        <v>#REF!</v>
      </c>
      <c r="D33" s="26" t="e">
        <f>Results!#REF!</f>
        <v>#REF!</v>
      </c>
      <c r="E33" s="26" t="e">
        <f>Results!#REF!</f>
        <v>#REF!</v>
      </c>
      <c r="F33" s="26" t="e">
        <f>LEFT(Results!#REF!,LEN(Results!#REF!)-1)</f>
        <v>#REF!</v>
      </c>
    </row>
    <row r="34" spans="1:6">
      <c r="A34" s="24" t="e">
        <f>Results!#REF!</f>
        <v>#REF!</v>
      </c>
      <c r="B34" s="25" t="e">
        <f>Results!#REF!+4/24</f>
        <v>#REF!</v>
      </c>
      <c r="C34" s="26" t="e">
        <f>Results!#REF!</f>
        <v>#REF!</v>
      </c>
      <c r="D34" s="26" t="e">
        <f>Results!#REF!</f>
        <v>#REF!</v>
      </c>
      <c r="E34" s="26" t="e">
        <f>Results!#REF!</f>
        <v>#REF!</v>
      </c>
      <c r="F34" s="26" t="e">
        <f>LEFT(Results!#REF!,LEN(Results!#REF!)-1)</f>
        <v>#REF!</v>
      </c>
    </row>
    <row r="35" spans="1:6">
      <c r="A35" s="24">
        <f>Results!C3</f>
        <v>42399</v>
      </c>
      <c r="B35" s="25">
        <f>Results!D3+4/24</f>
        <v>0.16666666666666666</v>
      </c>
      <c r="C35" s="26" t="e">
        <f>Results!#REF!</f>
        <v>#REF!</v>
      </c>
      <c r="D35" s="26" t="e">
        <f>Results!#REF!</f>
        <v>#REF!</v>
      </c>
      <c r="E35" s="26">
        <f>Results!O3</f>
        <v>0.94079920000000039</v>
      </c>
      <c r="F35" s="26" t="str">
        <f>LEFT(Results!A3,LEN(Results!A3)-1)</f>
        <v>53</v>
      </c>
    </row>
    <row r="36" spans="1:6">
      <c r="A36" s="24" t="e">
        <f>Results!#REF!</f>
        <v>#REF!</v>
      </c>
      <c r="B36" s="25" t="e">
        <f>Results!#REF!+4/24</f>
        <v>#REF!</v>
      </c>
      <c r="C36" s="26" t="e">
        <f>Results!#REF!</f>
        <v>#REF!</v>
      </c>
      <c r="D36" s="26" t="e">
        <f>Results!#REF!</f>
        <v>#REF!</v>
      </c>
      <c r="E36" s="26" t="e">
        <f>Results!#REF!</f>
        <v>#REF!</v>
      </c>
      <c r="F36" s="26" t="e">
        <f>LEFT(Results!#REF!,LEN(Results!#REF!)-1)</f>
        <v>#REF!</v>
      </c>
    </row>
    <row r="37" spans="1:6">
      <c r="A37" s="24" t="e">
        <f>Results!#REF!</f>
        <v>#REF!</v>
      </c>
      <c r="B37" s="25" t="e">
        <f>Results!#REF!+4/24</f>
        <v>#REF!</v>
      </c>
      <c r="C37" s="26" t="e">
        <f>Results!#REF!</f>
        <v>#REF!</v>
      </c>
      <c r="D37" s="26" t="e">
        <f>Results!#REF!</f>
        <v>#REF!</v>
      </c>
      <c r="E37" s="26" t="e">
        <f>Results!#REF!</f>
        <v>#REF!</v>
      </c>
      <c r="F37" s="26" t="e">
        <f>LEFT(Results!#REF!,LEN(Results!#REF!)-1)</f>
        <v>#REF!</v>
      </c>
    </row>
    <row r="38" spans="1:6">
      <c r="A38" s="24">
        <f>Results!C4</f>
        <v>42399</v>
      </c>
      <c r="B38" s="25">
        <f>Results!D4+4/24</f>
        <v>0.16666666666666666</v>
      </c>
      <c r="C38" s="26" t="e">
        <f>Results!#REF!</f>
        <v>#REF!</v>
      </c>
      <c r="D38" s="26" t="e">
        <f>Results!#REF!</f>
        <v>#REF!</v>
      </c>
      <c r="E38" s="26">
        <f>Results!O4</f>
        <v>0.91747360000000033</v>
      </c>
      <c r="F38" s="26" t="str">
        <f>LEFT(Results!A4,LEN(Results!A4)-1)</f>
        <v>54</v>
      </c>
    </row>
    <row r="39" spans="1:6">
      <c r="A39" s="24" t="e">
        <f>Results!#REF!</f>
        <v>#REF!</v>
      </c>
      <c r="B39" s="25" t="e">
        <f>Results!#REF!+4/24</f>
        <v>#REF!</v>
      </c>
      <c r="C39" s="26" t="e">
        <f>Results!#REF!</f>
        <v>#REF!</v>
      </c>
      <c r="D39" s="26" t="e">
        <f>Results!#REF!</f>
        <v>#REF!</v>
      </c>
      <c r="E39" s="26" t="e">
        <f>Results!#REF!</f>
        <v>#REF!</v>
      </c>
      <c r="F39" s="26" t="e">
        <f>LEFT(Results!#REF!,LEN(Results!#REF!)-1)</f>
        <v>#REF!</v>
      </c>
    </row>
    <row r="40" spans="1:6">
      <c r="A40" s="24" t="e">
        <f>Results!#REF!</f>
        <v>#REF!</v>
      </c>
      <c r="B40" s="25" t="e">
        <f>Results!#REF!+4/24</f>
        <v>#REF!</v>
      </c>
      <c r="C40" s="26" t="e">
        <f>Results!#REF!</f>
        <v>#REF!</v>
      </c>
      <c r="D40" s="26" t="e">
        <f>Results!#REF!</f>
        <v>#REF!</v>
      </c>
      <c r="E40" s="26" t="e">
        <f>Results!#REF!</f>
        <v>#REF!</v>
      </c>
      <c r="F40" s="26" t="e">
        <f>LEFT(Results!#REF!,LEN(Results!#REF!)-1)</f>
        <v>#REF!</v>
      </c>
    </row>
    <row r="41" spans="1:6">
      <c r="A41" s="24">
        <f>Results!C5</f>
        <v>42399</v>
      </c>
      <c r="B41" s="25">
        <f>Results!D5+4/24</f>
        <v>0.21805555555555556</v>
      </c>
      <c r="C41" s="26" t="e">
        <f>Results!#REF!</f>
        <v>#REF!</v>
      </c>
      <c r="D41" s="26" t="e">
        <f>Results!#REF!</f>
        <v>#REF!</v>
      </c>
      <c r="E41" s="26">
        <f>Results!O5</f>
        <v>0.72698120000000044</v>
      </c>
      <c r="F41" s="26" t="str">
        <f>LEFT(Results!A5,LEN(Results!A5)-1)</f>
        <v>57</v>
      </c>
    </row>
    <row r="42" spans="1:6">
      <c r="A42" s="24" t="e">
        <f>Results!#REF!</f>
        <v>#REF!</v>
      </c>
      <c r="B42" s="25" t="e">
        <f>Results!#REF!+4/24</f>
        <v>#REF!</v>
      </c>
      <c r="C42" s="26" t="e">
        <f>Results!#REF!</f>
        <v>#REF!</v>
      </c>
      <c r="D42" s="26" t="e">
        <f>Results!#REF!</f>
        <v>#REF!</v>
      </c>
      <c r="E42" s="26" t="e">
        <f>Results!#REF!</f>
        <v>#REF!</v>
      </c>
      <c r="F42" s="26" t="e">
        <f>LEFT(Results!#REF!,LEN(Results!#REF!)-1)</f>
        <v>#REF!</v>
      </c>
    </row>
    <row r="43" spans="1:6">
      <c r="A43" s="24" t="e">
        <f>Results!#REF!</f>
        <v>#REF!</v>
      </c>
      <c r="B43" s="25" t="e">
        <f>Results!#REF!+4/24</f>
        <v>#REF!</v>
      </c>
      <c r="C43" s="26" t="e">
        <f>Results!#REF!</f>
        <v>#REF!</v>
      </c>
      <c r="D43" s="26" t="e">
        <f>Results!#REF!</f>
        <v>#REF!</v>
      </c>
      <c r="E43" s="26" t="e">
        <f>Results!#REF!</f>
        <v>#REF!</v>
      </c>
      <c r="F43" s="26" t="e">
        <f>LEFT(Results!#REF!,LEN(Results!#REF!)-1)</f>
        <v>#REF!</v>
      </c>
    </row>
    <row r="44" spans="1:6">
      <c r="A44" s="24">
        <f>Results!C6</f>
        <v>42399</v>
      </c>
      <c r="B44" s="25">
        <f>Results!D6+4/24</f>
        <v>0.21805555555555556</v>
      </c>
      <c r="C44" s="26" t="e">
        <f>Results!#REF!</f>
        <v>#REF!</v>
      </c>
      <c r="D44" s="26" t="e">
        <f>Results!#REF!</f>
        <v>#REF!</v>
      </c>
      <c r="E44" s="26">
        <f>Results!O6</f>
        <v>0.60840939999999999</v>
      </c>
      <c r="F44" s="26" t="str">
        <f>LEFT(Results!A6,LEN(Results!A6)-1)</f>
        <v>58</v>
      </c>
    </row>
    <row r="45" spans="1:6">
      <c r="A45" s="24" t="e">
        <f>Results!#REF!</f>
        <v>#REF!</v>
      </c>
      <c r="B45" s="25" t="e">
        <f>Results!#REF!+4/24</f>
        <v>#REF!</v>
      </c>
      <c r="C45" s="26" t="e">
        <f>Results!#REF!</f>
        <v>#REF!</v>
      </c>
      <c r="D45" s="26" t="e">
        <f>Results!#REF!</f>
        <v>#REF!</v>
      </c>
      <c r="E45" s="26" t="e">
        <f>Results!#REF!</f>
        <v>#REF!</v>
      </c>
      <c r="F45" s="26" t="e">
        <f>LEFT(Results!#REF!,LEN(Results!#REF!)-1)</f>
        <v>#REF!</v>
      </c>
    </row>
    <row r="46" spans="1:6">
      <c r="A46" s="24" t="e">
        <f>Results!#REF!</f>
        <v>#REF!</v>
      </c>
      <c r="B46" s="25" t="e">
        <f>Results!#REF!+4/24</f>
        <v>#REF!</v>
      </c>
      <c r="C46" s="26" t="e">
        <f>Results!#REF!</f>
        <v>#REF!</v>
      </c>
      <c r="D46" s="26" t="e">
        <f>Results!#REF!</f>
        <v>#REF!</v>
      </c>
      <c r="E46" s="26" t="e">
        <f>Results!#REF!</f>
        <v>#REF!</v>
      </c>
      <c r="F46" s="26" t="e">
        <f>LEFT(Results!#REF!,LEN(Results!#REF!)-1)</f>
        <v>#REF!</v>
      </c>
    </row>
    <row r="47" spans="1:6">
      <c r="A47" s="24">
        <f>Results!C7</f>
        <v>42399</v>
      </c>
      <c r="B47" s="25">
        <f>Results!D7+4/24</f>
        <v>0.21805555555555556</v>
      </c>
      <c r="C47" s="26" t="e">
        <f>Results!#REF!</f>
        <v>#REF!</v>
      </c>
      <c r="D47" s="26" t="e">
        <f>Results!#REF!</f>
        <v>#REF!</v>
      </c>
      <c r="E47" s="26">
        <f>Results!O7</f>
        <v>0.68810519999999986</v>
      </c>
      <c r="F47" s="26" t="str">
        <f>LEFT(Results!A7,LEN(Results!A7)-1)</f>
        <v>59</v>
      </c>
    </row>
    <row r="48" spans="1:6">
      <c r="A48" s="24" t="e">
        <f>Results!#REF!</f>
        <v>#REF!</v>
      </c>
      <c r="B48" s="25" t="e">
        <f>Results!#REF!+4/24</f>
        <v>#REF!</v>
      </c>
      <c r="C48" s="26" t="e">
        <f>Results!#REF!</f>
        <v>#REF!</v>
      </c>
      <c r="D48" s="26" t="e">
        <f>Results!#REF!</f>
        <v>#REF!</v>
      </c>
      <c r="E48" s="26" t="e">
        <f>Results!#REF!</f>
        <v>#REF!</v>
      </c>
      <c r="F48" s="26" t="e">
        <f>LEFT(Results!#REF!,LEN(Results!#REF!)-1)</f>
        <v>#REF!</v>
      </c>
    </row>
    <row r="49" spans="1:6">
      <c r="A49" s="24" t="e">
        <f>Results!#REF!</f>
        <v>#REF!</v>
      </c>
      <c r="B49" s="25" t="e">
        <f>Results!#REF!+4/24</f>
        <v>#REF!</v>
      </c>
      <c r="C49" s="26" t="e">
        <f>Results!#REF!</f>
        <v>#REF!</v>
      </c>
      <c r="D49" s="26" t="e">
        <f>Results!#REF!</f>
        <v>#REF!</v>
      </c>
      <c r="E49" s="26" t="e">
        <f>Results!#REF!</f>
        <v>#REF!</v>
      </c>
      <c r="F49" s="26" t="e">
        <f>LEFT(Results!#REF!,LEN(Results!#REF!)-1)</f>
        <v>#REF!</v>
      </c>
    </row>
    <row r="50" spans="1:6">
      <c r="A50" s="24">
        <f>Results!C8</f>
        <v>42399</v>
      </c>
      <c r="B50" s="25">
        <f>Results!D8+4/24</f>
        <v>1.2208333333333334</v>
      </c>
      <c r="C50" s="26" t="e">
        <f>Results!#REF!</f>
        <v>#REF!</v>
      </c>
      <c r="D50" s="26" t="e">
        <f>Results!#REF!</f>
        <v>#REF!</v>
      </c>
      <c r="E50" s="26">
        <f>Results!O8</f>
        <v>0</v>
      </c>
      <c r="F50" s="26" t="str">
        <f>LEFT(Results!A8,LEN(Results!A8)-1)</f>
        <v>77</v>
      </c>
    </row>
    <row r="51" spans="1:6">
      <c r="A51" s="24" t="e">
        <f>Results!#REF!</f>
        <v>#REF!</v>
      </c>
      <c r="B51" s="25" t="e">
        <f>Results!#REF!+4/24</f>
        <v>#REF!</v>
      </c>
      <c r="C51" s="26" t="e">
        <f>Results!#REF!</f>
        <v>#REF!</v>
      </c>
      <c r="D51" s="26" t="e">
        <f>Results!#REF!</f>
        <v>#REF!</v>
      </c>
      <c r="E51" s="26" t="e">
        <f>Results!#REF!</f>
        <v>#REF!</v>
      </c>
      <c r="F51" s="26" t="e">
        <f>LEFT(Results!#REF!,LEN(Results!#REF!)-1)</f>
        <v>#REF!</v>
      </c>
    </row>
    <row r="52" spans="1:6">
      <c r="A52" s="24" t="e">
        <f>Results!#REF!</f>
        <v>#REF!</v>
      </c>
      <c r="B52" s="25" t="e">
        <f>Results!#REF!+4/24</f>
        <v>#REF!</v>
      </c>
      <c r="C52" s="26" t="e">
        <f>Results!#REF!</f>
        <v>#REF!</v>
      </c>
      <c r="D52" s="26" t="e">
        <f>Results!#REF!</f>
        <v>#REF!</v>
      </c>
      <c r="E52" s="26" t="e">
        <f>Results!#REF!</f>
        <v>#REF!</v>
      </c>
      <c r="F52" s="26" t="e">
        <f>LEFT(Results!#REF!,LEN(Results!#REF!)-1)</f>
        <v>#REF!</v>
      </c>
    </row>
    <row r="53" spans="1:6">
      <c r="A53" s="24">
        <f>Results!C9</f>
        <v>42399</v>
      </c>
      <c r="B53" s="25">
        <f>Results!D9+4/24</f>
        <v>1.2208333333333334</v>
      </c>
      <c r="C53" s="26" t="e">
        <f>Results!#REF!</f>
        <v>#REF!</v>
      </c>
      <c r="D53" s="26" t="e">
        <f>Results!#REF!</f>
        <v>#REF!</v>
      </c>
      <c r="E53" s="26">
        <f>Results!O9</f>
        <v>0.73281259999999993</v>
      </c>
      <c r="F53" s="26" t="str">
        <f>LEFT(Results!A9,LEN(Results!A9)-1)</f>
        <v>78</v>
      </c>
    </row>
    <row r="54" spans="1:6">
      <c r="A54" s="24" t="e">
        <f>Results!#REF!</f>
        <v>#REF!</v>
      </c>
      <c r="B54" s="25" t="e">
        <f>Results!#REF!+4/24</f>
        <v>#REF!</v>
      </c>
      <c r="C54" s="26" t="e">
        <f>Results!#REF!</f>
        <v>#REF!</v>
      </c>
      <c r="D54" s="26" t="e">
        <f>Results!#REF!</f>
        <v>#REF!</v>
      </c>
      <c r="E54" s="26" t="e">
        <f>Results!#REF!</f>
        <v>#REF!</v>
      </c>
      <c r="F54" s="26" t="e">
        <f>LEFT(Results!#REF!,LEN(Results!#REF!)-1)</f>
        <v>#REF!</v>
      </c>
    </row>
    <row r="55" spans="1:6">
      <c r="A55" s="24" t="e">
        <f>Results!#REF!</f>
        <v>#REF!</v>
      </c>
      <c r="B55" s="25" t="e">
        <f>Results!#REF!+4/24</f>
        <v>#REF!</v>
      </c>
      <c r="C55" s="26" t="e">
        <f>Results!#REF!</f>
        <v>#REF!</v>
      </c>
      <c r="D55" s="26" t="e">
        <f>Results!#REF!</f>
        <v>#REF!</v>
      </c>
      <c r="E55" s="26" t="e">
        <f>Results!#REF!</f>
        <v>#REF!</v>
      </c>
      <c r="F55" s="26" t="e">
        <f>LEFT(Results!#REF!,LEN(Results!#REF!)-1)</f>
        <v>#REF!</v>
      </c>
    </row>
    <row r="56" spans="1:6">
      <c r="A56" s="24">
        <f>Results!C10</f>
        <v>42399</v>
      </c>
      <c r="B56" s="25">
        <f>Results!D10+4/24</f>
        <v>1.2208333333333334</v>
      </c>
      <c r="C56" s="26" t="e">
        <f>Results!#REF!</f>
        <v>#REF!</v>
      </c>
      <c r="D56" s="26" t="e">
        <f>Results!#REF!</f>
        <v>#REF!</v>
      </c>
      <c r="E56" s="26">
        <f>Results!O10</f>
        <v>0.68032999999999988</v>
      </c>
      <c r="F56" s="26" t="str">
        <f>LEFT(Results!A10,LEN(Results!A10)-1)</f>
        <v>79</v>
      </c>
    </row>
    <row r="57" spans="1:6">
      <c r="A57" s="24" t="e">
        <f>Results!#REF!</f>
        <v>#REF!</v>
      </c>
      <c r="B57" s="25" t="e">
        <f>Results!#REF!+4/24</f>
        <v>#REF!</v>
      </c>
      <c r="C57" s="26" t="e">
        <f>Results!#REF!</f>
        <v>#REF!</v>
      </c>
      <c r="D57" s="26" t="e">
        <f>Results!#REF!</f>
        <v>#REF!</v>
      </c>
      <c r="E57" s="26" t="e">
        <f>Results!#REF!</f>
        <v>#REF!</v>
      </c>
      <c r="F57" s="26" t="e">
        <f>LEFT(Results!#REF!,LEN(Results!#REF!)-1)</f>
        <v>#REF!</v>
      </c>
    </row>
    <row r="58" spans="1:6">
      <c r="A58" s="24" t="e">
        <f>Results!#REF!</f>
        <v>#REF!</v>
      </c>
      <c r="B58" s="25" t="e">
        <f>Results!#REF!+4/24</f>
        <v>#REF!</v>
      </c>
      <c r="C58" s="26" t="e">
        <f>Results!#REF!</f>
        <v>#REF!</v>
      </c>
      <c r="D58" s="26" t="e">
        <f>Results!#REF!</f>
        <v>#REF!</v>
      </c>
      <c r="E58" s="26" t="e">
        <f>Results!#REF!</f>
        <v>#REF!</v>
      </c>
      <c r="F58" s="26" t="e">
        <f>LEFT(Results!#REF!,LEN(Results!#REF!)-1)</f>
        <v>#REF!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:C9"/>
    </sheetView>
  </sheetViews>
  <sheetFormatPr defaultRowHeight="12.5"/>
  <cols>
    <col min="2" max="3" width="9.1796875" style="28" customWidth="1"/>
  </cols>
  <sheetData>
    <row r="1" spans="1:3">
      <c r="A1">
        <f>Entry!B3</f>
        <v>52</v>
      </c>
      <c r="B1" s="28" t="e">
        <f>Entry!#REF!</f>
        <v>#REF!</v>
      </c>
      <c r="C1" s="28" t="e">
        <f>Entry!#REF!</f>
        <v>#REF!</v>
      </c>
    </row>
    <row r="2" spans="1:3">
      <c r="A2">
        <f>Entry!B4</f>
        <v>53</v>
      </c>
      <c r="B2" s="28" t="e">
        <f>Entry!#REF!</f>
        <v>#REF!</v>
      </c>
      <c r="C2" s="28" t="e">
        <f>Entry!#REF!</f>
        <v>#REF!</v>
      </c>
    </row>
    <row r="3" spans="1:3">
      <c r="A3">
        <f>Entry!B5</f>
        <v>54</v>
      </c>
      <c r="B3" s="28" t="e">
        <f>Entry!#REF!</f>
        <v>#REF!</v>
      </c>
      <c r="C3" s="28" t="e">
        <f>Entry!#REF!</f>
        <v>#REF!</v>
      </c>
    </row>
    <row r="4" spans="1:3">
      <c r="A4">
        <f>Entry!B6</f>
        <v>57</v>
      </c>
      <c r="B4" s="28" t="e">
        <f>Entry!#REF!</f>
        <v>#REF!</v>
      </c>
      <c r="C4" s="28" t="e">
        <f>Entry!#REF!</f>
        <v>#REF!</v>
      </c>
    </row>
    <row r="5" spans="1:3">
      <c r="A5">
        <f>Entry!B7</f>
        <v>58</v>
      </c>
      <c r="B5" s="28" t="e">
        <f>Entry!#REF!</f>
        <v>#REF!</v>
      </c>
      <c r="C5" s="28" t="e">
        <f>Entry!#REF!</f>
        <v>#REF!</v>
      </c>
    </row>
    <row r="6" spans="1:3">
      <c r="A6">
        <f>Entry!B8</f>
        <v>59</v>
      </c>
      <c r="B6" s="28" t="e">
        <f>Entry!#REF!</f>
        <v>#REF!</v>
      </c>
      <c r="C6" s="28" t="e">
        <f>Entry!#REF!</f>
        <v>#REF!</v>
      </c>
    </row>
    <row r="7" spans="1:3">
      <c r="A7">
        <f>Entry!B9</f>
        <v>77</v>
      </c>
      <c r="B7" s="28" t="e">
        <f>Entry!#REF!</f>
        <v>#REF!</v>
      </c>
      <c r="C7" s="28" t="e">
        <f>Entry!#REF!</f>
        <v>#REF!</v>
      </c>
    </row>
    <row r="8" spans="1:3">
      <c r="A8">
        <f>Entry!B10</f>
        <v>78</v>
      </c>
      <c r="B8" s="28" t="e">
        <f>Entry!#REF!</f>
        <v>#REF!</v>
      </c>
      <c r="C8" s="28" t="e">
        <f>Entry!#REF!</f>
        <v>#REF!</v>
      </c>
    </row>
    <row r="9" spans="1:3">
      <c r="A9">
        <f>Entry!B11</f>
        <v>79</v>
      </c>
      <c r="B9" s="28" t="e">
        <f>Entry!#REF!</f>
        <v>#REF!</v>
      </c>
      <c r="C9" s="28" t="e">
        <f>Entry!#REF!</f>
        <v>#REF!</v>
      </c>
    </row>
  </sheetData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Entry</vt:lpstr>
      <vt:lpstr>Results</vt:lpstr>
      <vt:lpstr>simbios</vt:lpstr>
      <vt:lpstr>stn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Balch Lab</dc:creator>
  <cp:lastModifiedBy>Balch Lab</cp:lastModifiedBy>
  <dcterms:created xsi:type="dcterms:W3CDTF">2000-06-14T20:13:41Z</dcterms:created>
  <dcterms:modified xsi:type="dcterms:W3CDTF">2020-02-10T04:21:24Z</dcterms:modified>
</cp:coreProperties>
</file>