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7190" activeTab="1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I19" i="2" l="1"/>
  <c r="C9" i="2" l="1"/>
  <c r="D35" i="1" l="1"/>
  <c r="D38" i="1"/>
  <c r="D41" i="1"/>
  <c r="D44" i="1"/>
  <c r="D47" i="1"/>
  <c r="D50" i="1"/>
  <c r="D53" i="1"/>
  <c r="O55" i="2"/>
  <c r="J55" i="1" s="1"/>
  <c r="N55" i="2"/>
  <c r="I55" i="1" s="1"/>
  <c r="D55" i="2"/>
  <c r="D55" i="1" s="1"/>
  <c r="O54" i="2"/>
  <c r="J54" i="1" s="1"/>
  <c r="N54" i="2"/>
  <c r="I54" i="1" s="1"/>
  <c r="D54" i="2"/>
  <c r="D54" i="1" s="1"/>
  <c r="C54" i="2"/>
  <c r="C55" i="2" s="1"/>
  <c r="O53" i="2"/>
  <c r="J53" i="1" s="1"/>
  <c r="N53" i="2"/>
  <c r="I53" i="1" s="1"/>
  <c r="J53" i="2"/>
  <c r="J54" i="2" s="1"/>
  <c r="F54" i="1" s="1"/>
  <c r="I53" i="2"/>
  <c r="I55" i="2" s="1"/>
  <c r="E55" i="1" s="1"/>
  <c r="O52" i="2"/>
  <c r="J52" i="1" s="1"/>
  <c r="N52" i="2"/>
  <c r="I52" i="1" s="1"/>
  <c r="D52" i="2"/>
  <c r="D52" i="1" s="1"/>
  <c r="O51" i="2"/>
  <c r="J51" i="1" s="1"/>
  <c r="N51" i="2"/>
  <c r="I51" i="1" s="1"/>
  <c r="D51" i="2"/>
  <c r="D51" i="1" s="1"/>
  <c r="C51" i="2"/>
  <c r="C52" i="2" s="1"/>
  <c r="O50" i="2"/>
  <c r="J50" i="1" s="1"/>
  <c r="N50" i="2"/>
  <c r="I50" i="1" s="1"/>
  <c r="J50" i="2"/>
  <c r="J52" i="2" s="1"/>
  <c r="F52" i="1" s="1"/>
  <c r="I50" i="2"/>
  <c r="I52" i="2" s="1"/>
  <c r="E52" i="1" s="1"/>
  <c r="O49" i="2"/>
  <c r="J49" i="1" s="1"/>
  <c r="N49" i="2"/>
  <c r="I49" i="1" s="1"/>
  <c r="D49" i="2"/>
  <c r="D49" i="1" s="1"/>
  <c r="O48" i="2"/>
  <c r="J48" i="1" s="1"/>
  <c r="N48" i="2"/>
  <c r="I48" i="1" s="1"/>
  <c r="D48" i="2"/>
  <c r="D48" i="1" s="1"/>
  <c r="C48" i="2"/>
  <c r="C49" i="2" s="1"/>
  <c r="O47" i="2"/>
  <c r="J47" i="1" s="1"/>
  <c r="N47" i="2"/>
  <c r="I47" i="1" s="1"/>
  <c r="J47" i="2"/>
  <c r="J49" i="2" s="1"/>
  <c r="F49" i="1" s="1"/>
  <c r="I47" i="2"/>
  <c r="I49" i="2" s="1"/>
  <c r="E49" i="1" s="1"/>
  <c r="O46" i="2"/>
  <c r="J46" i="1" s="1"/>
  <c r="N46" i="2"/>
  <c r="I46" i="1" s="1"/>
  <c r="D46" i="2"/>
  <c r="D46" i="1" s="1"/>
  <c r="O45" i="2"/>
  <c r="J45" i="1" s="1"/>
  <c r="N45" i="2"/>
  <c r="I45" i="1" s="1"/>
  <c r="D45" i="2"/>
  <c r="D45" i="1" s="1"/>
  <c r="C45" i="2"/>
  <c r="C46" i="2" s="1"/>
  <c r="O44" i="2"/>
  <c r="J44" i="1" s="1"/>
  <c r="N44" i="2"/>
  <c r="I44" i="1" s="1"/>
  <c r="M44" i="1" s="1"/>
  <c r="J44" i="2"/>
  <c r="F44" i="1" s="1"/>
  <c r="I44" i="2"/>
  <c r="I45" i="2" s="1"/>
  <c r="E45" i="1" s="1"/>
  <c r="O43" i="2"/>
  <c r="J43" i="1" s="1"/>
  <c r="N43" i="2"/>
  <c r="I43" i="1" s="1"/>
  <c r="D43" i="2"/>
  <c r="D43" i="1" s="1"/>
  <c r="O42" i="2"/>
  <c r="J42" i="1" s="1"/>
  <c r="N42" i="2"/>
  <c r="I42" i="1" s="1"/>
  <c r="D42" i="2"/>
  <c r="D42" i="1" s="1"/>
  <c r="C42" i="2"/>
  <c r="C43" i="2" s="1"/>
  <c r="O41" i="2"/>
  <c r="J41" i="1" s="1"/>
  <c r="N41" i="2"/>
  <c r="I41" i="1" s="1"/>
  <c r="J41" i="2"/>
  <c r="J42" i="2" s="1"/>
  <c r="F42" i="1" s="1"/>
  <c r="I41" i="2"/>
  <c r="I42" i="2" s="1"/>
  <c r="E42" i="1" s="1"/>
  <c r="O40" i="2"/>
  <c r="J40" i="1" s="1"/>
  <c r="N40" i="2"/>
  <c r="I40" i="1" s="1"/>
  <c r="D40" i="2"/>
  <c r="D40" i="1" s="1"/>
  <c r="O39" i="2"/>
  <c r="J39" i="1" s="1"/>
  <c r="N39" i="2"/>
  <c r="I39" i="1" s="1"/>
  <c r="D39" i="2"/>
  <c r="D39" i="1" s="1"/>
  <c r="C39" i="2"/>
  <c r="C40" i="2" s="1"/>
  <c r="O38" i="2"/>
  <c r="J38" i="1" s="1"/>
  <c r="N38" i="2"/>
  <c r="I38" i="1" s="1"/>
  <c r="J38" i="2"/>
  <c r="J39" i="2" s="1"/>
  <c r="F39" i="1" s="1"/>
  <c r="I38" i="2"/>
  <c r="I40" i="2" s="1"/>
  <c r="E40" i="1" s="1"/>
  <c r="O37" i="2"/>
  <c r="J37" i="1" s="1"/>
  <c r="N37" i="2"/>
  <c r="I37" i="1" s="1"/>
  <c r="D37" i="2"/>
  <c r="D37" i="1" s="1"/>
  <c r="O36" i="2"/>
  <c r="J36" i="1" s="1"/>
  <c r="N36" i="2"/>
  <c r="I36" i="1" s="1"/>
  <c r="J36" i="2"/>
  <c r="F36" i="1" s="1"/>
  <c r="D36" i="2"/>
  <c r="D36" i="1" s="1"/>
  <c r="C36" i="2"/>
  <c r="C37" i="2" s="1"/>
  <c r="O35" i="2"/>
  <c r="J35" i="1" s="1"/>
  <c r="N35" i="2"/>
  <c r="I35" i="1" s="1"/>
  <c r="J35" i="2"/>
  <c r="J37" i="2" s="1"/>
  <c r="F37" i="1" s="1"/>
  <c r="I35" i="2"/>
  <c r="I37" i="2" s="1"/>
  <c r="E37" i="1" s="1"/>
  <c r="N46" i="1" l="1"/>
  <c r="J48" i="2"/>
  <c r="F48" i="1" s="1"/>
  <c r="N35" i="1"/>
  <c r="N38" i="1"/>
  <c r="I39" i="2"/>
  <c r="E39" i="1" s="1"/>
  <c r="N42" i="1"/>
  <c r="E50" i="1"/>
  <c r="N39" i="1"/>
  <c r="N55" i="1"/>
  <c r="F35" i="1"/>
  <c r="I51" i="2"/>
  <c r="E51" i="1" s="1"/>
  <c r="E38" i="1"/>
  <c r="F47" i="1"/>
  <c r="N36" i="1"/>
  <c r="M36" i="1"/>
  <c r="N47" i="1"/>
  <c r="N50" i="1"/>
  <c r="N54" i="1"/>
  <c r="N43" i="1"/>
  <c r="N51" i="1"/>
  <c r="N48" i="1"/>
  <c r="N40" i="1"/>
  <c r="E53" i="1"/>
  <c r="E41" i="1"/>
  <c r="F50" i="1"/>
  <c r="F38" i="1"/>
  <c r="N52" i="1"/>
  <c r="N44" i="1"/>
  <c r="M48" i="1"/>
  <c r="I36" i="2"/>
  <c r="E36" i="1" s="1"/>
  <c r="J45" i="2"/>
  <c r="F45" i="1" s="1"/>
  <c r="J46" i="2"/>
  <c r="F46" i="1" s="1"/>
  <c r="E44" i="1"/>
  <c r="F53" i="1"/>
  <c r="F41" i="1"/>
  <c r="M40" i="1"/>
  <c r="I48" i="2"/>
  <c r="E48" i="1" s="1"/>
  <c r="E47" i="1"/>
  <c r="E35" i="1"/>
  <c r="M52" i="1"/>
  <c r="N53" i="1"/>
  <c r="N45" i="1"/>
  <c r="M55" i="1"/>
  <c r="M51" i="1"/>
  <c r="M47" i="1"/>
  <c r="M43" i="1"/>
  <c r="M39" i="1"/>
  <c r="M35" i="1"/>
  <c r="N41" i="1"/>
  <c r="M54" i="1"/>
  <c r="M50" i="1"/>
  <c r="M46" i="1"/>
  <c r="M42" i="1"/>
  <c r="M38" i="1"/>
  <c r="N49" i="1"/>
  <c r="N37" i="1"/>
  <c r="M53" i="1"/>
  <c r="M49" i="1"/>
  <c r="M45" i="1"/>
  <c r="M41" i="1"/>
  <c r="M37" i="1"/>
  <c r="J40" i="2"/>
  <c r="F40" i="1" s="1"/>
  <c r="I43" i="2"/>
  <c r="E43" i="1" s="1"/>
  <c r="J51" i="2"/>
  <c r="F51" i="1" s="1"/>
  <c r="I54" i="2"/>
  <c r="E54" i="1" s="1"/>
  <c r="J43" i="2"/>
  <c r="F43" i="1" s="1"/>
  <c r="I46" i="2"/>
  <c r="E46" i="1" s="1"/>
  <c r="J55" i="2"/>
  <c r="F55" i="1" s="1"/>
  <c r="P40" i="1" l="1"/>
  <c r="P55" i="1"/>
  <c r="P52" i="1"/>
  <c r="P37" i="1"/>
  <c r="O46" i="1"/>
  <c r="P49" i="1"/>
  <c r="P46" i="1"/>
  <c r="P43" i="1"/>
  <c r="O55" i="1"/>
  <c r="O43" i="1"/>
  <c r="O52" i="1"/>
  <c r="O40" i="1"/>
  <c r="O49" i="1"/>
  <c r="O37" i="1"/>
  <c r="D32" i="1"/>
  <c r="D29" i="1"/>
  <c r="O34" i="2"/>
  <c r="J34" i="1" s="1"/>
  <c r="N34" i="2"/>
  <c r="I34" i="1" s="1"/>
  <c r="D34" i="2"/>
  <c r="D34" i="1" s="1"/>
  <c r="O33" i="2"/>
  <c r="J33" i="1" s="1"/>
  <c r="N33" i="2"/>
  <c r="I33" i="1" s="1"/>
  <c r="D33" i="2"/>
  <c r="D33" i="1" s="1"/>
  <c r="O32" i="2"/>
  <c r="J32" i="1" s="1"/>
  <c r="N32" i="2"/>
  <c r="I32" i="1" s="1"/>
  <c r="M32" i="1" s="1"/>
  <c r="J32" i="2"/>
  <c r="J33" i="2" s="1"/>
  <c r="F33" i="1" s="1"/>
  <c r="I32" i="2"/>
  <c r="I34" i="2" s="1"/>
  <c r="E34" i="1" s="1"/>
  <c r="O31" i="2"/>
  <c r="J31" i="1" s="1"/>
  <c r="N31" i="2"/>
  <c r="I31" i="1" s="1"/>
  <c r="D31" i="2"/>
  <c r="D31" i="1" s="1"/>
  <c r="O30" i="2"/>
  <c r="J30" i="1" s="1"/>
  <c r="N30" i="2"/>
  <c r="I30" i="1" s="1"/>
  <c r="D30" i="2"/>
  <c r="D30" i="1" s="1"/>
  <c r="O29" i="2"/>
  <c r="J29" i="1" s="1"/>
  <c r="N29" i="2"/>
  <c r="I29" i="1" s="1"/>
  <c r="J29" i="2"/>
  <c r="J30" i="2" s="1"/>
  <c r="F30" i="1" s="1"/>
  <c r="I29" i="2"/>
  <c r="I30" i="2" s="1"/>
  <c r="E30" i="1" s="1"/>
  <c r="D28" i="2"/>
  <c r="D27" i="2"/>
  <c r="D25" i="2"/>
  <c r="D24" i="2"/>
  <c r="D22" i="2"/>
  <c r="D21" i="2"/>
  <c r="B5" i="2"/>
  <c r="N34" i="1" l="1"/>
  <c r="M34" i="1"/>
  <c r="N31" i="1"/>
  <c r="M33" i="1"/>
  <c r="M29" i="1"/>
  <c r="F32" i="1"/>
  <c r="F29" i="1"/>
  <c r="E29" i="1"/>
  <c r="E32" i="1"/>
  <c r="N33" i="1"/>
  <c r="N32" i="1"/>
  <c r="N29" i="1"/>
  <c r="M30" i="1"/>
  <c r="N30" i="1"/>
  <c r="M31" i="1"/>
  <c r="J34" i="2"/>
  <c r="F34" i="1" s="1"/>
  <c r="I33" i="2"/>
  <c r="E33" i="1" s="1"/>
  <c r="I31" i="2"/>
  <c r="E31" i="1" s="1"/>
  <c r="J31" i="2"/>
  <c r="F31" i="1" s="1"/>
  <c r="C3" i="2"/>
  <c r="C4" i="2" s="1"/>
  <c r="C6" i="2" s="1"/>
  <c r="C7" i="2" s="1"/>
  <c r="C10" i="2" s="1"/>
  <c r="C12" i="2" s="1"/>
  <c r="C13" i="2" s="1"/>
  <c r="C15" i="2" s="1"/>
  <c r="C16" i="2" s="1"/>
  <c r="C18" i="2" s="1"/>
  <c r="C19" i="2" s="1"/>
  <c r="C21" i="2" s="1"/>
  <c r="C22" i="2" s="1"/>
  <c r="C24" i="2" s="1"/>
  <c r="C25" i="2" s="1"/>
  <c r="C27" i="2" s="1"/>
  <c r="C28" i="2" s="1"/>
  <c r="C30" i="2" s="1"/>
  <c r="C31" i="2" s="1"/>
  <c r="C33" i="2" s="1"/>
  <c r="C34" i="2" s="1"/>
  <c r="D15" i="2"/>
  <c r="D15" i="1" s="1"/>
  <c r="B45" i="3" s="1"/>
  <c r="D16" i="2"/>
  <c r="D16" i="1" s="1"/>
  <c r="B46" i="3" s="1"/>
  <c r="D18" i="2"/>
  <c r="D18" i="1" s="1"/>
  <c r="B48" i="3" s="1"/>
  <c r="D19" i="2"/>
  <c r="D19" i="1" s="1"/>
  <c r="B49" i="3" s="1"/>
  <c r="A1" i="4"/>
  <c r="L2" i="1"/>
  <c r="L3" i="1" s="1"/>
  <c r="L4" i="1" s="1"/>
  <c r="L5" i="1" s="1"/>
  <c r="L6" i="1" s="1"/>
  <c r="O28" i="2"/>
  <c r="J28" i="1" s="1"/>
  <c r="N28" i="2"/>
  <c r="I28" i="1" s="1"/>
  <c r="M28" i="1" s="1"/>
  <c r="O27" i="2"/>
  <c r="J27" i="1" s="1"/>
  <c r="N27" i="2"/>
  <c r="I27" i="1" s="1"/>
  <c r="O26" i="2"/>
  <c r="J26" i="1" s="1"/>
  <c r="N26" i="2"/>
  <c r="I26" i="1" s="1"/>
  <c r="M26" i="1" s="1"/>
  <c r="O25" i="2"/>
  <c r="J25" i="1" s="1"/>
  <c r="N25" i="2"/>
  <c r="I25" i="1" s="1"/>
  <c r="M25" i="1" s="1"/>
  <c r="O24" i="2"/>
  <c r="J24" i="1" s="1"/>
  <c r="N24" i="2"/>
  <c r="I24" i="1" s="1"/>
  <c r="M24" i="1" s="1"/>
  <c r="O23" i="2"/>
  <c r="J23" i="1" s="1"/>
  <c r="N23" i="2"/>
  <c r="I23" i="1" s="1"/>
  <c r="M23" i="1" s="1"/>
  <c r="O22" i="2"/>
  <c r="J22" i="1" s="1"/>
  <c r="N22" i="2"/>
  <c r="I22" i="1" s="1"/>
  <c r="M22" i="1" s="1"/>
  <c r="O21" i="2"/>
  <c r="J21" i="1" s="1"/>
  <c r="N21" i="2"/>
  <c r="I21" i="1" s="1"/>
  <c r="M21" i="1" s="1"/>
  <c r="O20" i="2"/>
  <c r="J20" i="1" s="1"/>
  <c r="N20" i="2"/>
  <c r="I20" i="1" s="1"/>
  <c r="O19" i="2"/>
  <c r="J19" i="1" s="1"/>
  <c r="N19" i="2"/>
  <c r="I19" i="1" s="1"/>
  <c r="M19" i="1" s="1"/>
  <c r="O18" i="2"/>
  <c r="J18" i="1" s="1"/>
  <c r="N18" i="2"/>
  <c r="I18" i="1" s="1"/>
  <c r="M18" i="1" s="1"/>
  <c r="O17" i="2"/>
  <c r="J17" i="1" s="1"/>
  <c r="N17" i="2"/>
  <c r="I17" i="1" s="1"/>
  <c r="O16" i="2"/>
  <c r="J16" i="1" s="1"/>
  <c r="N16" i="2"/>
  <c r="I16" i="1" s="1"/>
  <c r="M16" i="1" s="1"/>
  <c r="O15" i="2"/>
  <c r="J15" i="1" s="1"/>
  <c r="N15" i="2"/>
  <c r="I15" i="1" s="1"/>
  <c r="O14" i="2"/>
  <c r="J14" i="1" s="1"/>
  <c r="N14" i="2"/>
  <c r="I14" i="1" s="1"/>
  <c r="O13" i="2"/>
  <c r="J13" i="1" s="1"/>
  <c r="N13" i="2"/>
  <c r="I13" i="1" s="1"/>
  <c r="O12" i="2"/>
  <c r="J12" i="1" s="1"/>
  <c r="N12" i="2"/>
  <c r="I12" i="1" s="1"/>
  <c r="M12" i="1" s="1"/>
  <c r="O11" i="2"/>
  <c r="J11" i="1" s="1"/>
  <c r="N11" i="2"/>
  <c r="I11" i="1" s="1"/>
  <c r="O10" i="2"/>
  <c r="J10" i="1" s="1"/>
  <c r="N10" i="2"/>
  <c r="I10" i="1" s="1"/>
  <c r="M10" i="1" s="1"/>
  <c r="O9" i="2"/>
  <c r="J9" i="1" s="1"/>
  <c r="N9" i="2"/>
  <c r="I9" i="1" s="1"/>
  <c r="O8" i="2"/>
  <c r="J8" i="1" s="1"/>
  <c r="N8" i="2"/>
  <c r="I8" i="1" s="1"/>
  <c r="O7" i="2"/>
  <c r="J7" i="1" s="1"/>
  <c r="N7" i="2"/>
  <c r="I7" i="1" s="1"/>
  <c r="O6" i="2"/>
  <c r="J6" i="1" s="1"/>
  <c r="N6" i="2"/>
  <c r="I6" i="1" s="1"/>
  <c r="M6" i="1" s="1"/>
  <c r="O5" i="2"/>
  <c r="J5" i="1" s="1"/>
  <c r="N5" i="2"/>
  <c r="I5" i="1" s="1"/>
  <c r="O4" i="2"/>
  <c r="J4" i="1" s="1"/>
  <c r="N4" i="2"/>
  <c r="I4" i="1" s="1"/>
  <c r="O3" i="2"/>
  <c r="J3" i="1" s="1"/>
  <c r="N3" i="2"/>
  <c r="I3" i="1" s="1"/>
  <c r="O2" i="2"/>
  <c r="J2" i="1" s="1"/>
  <c r="N2" i="2"/>
  <c r="I2" i="1" s="1"/>
  <c r="C2" i="1"/>
  <c r="J14" i="2"/>
  <c r="J15" i="2" s="1"/>
  <c r="F15" i="1" s="1"/>
  <c r="D45" i="3" s="1"/>
  <c r="J26" i="2"/>
  <c r="J27" i="2" s="1"/>
  <c r="F27" i="1" s="1"/>
  <c r="D57" i="3" s="1"/>
  <c r="I26" i="2"/>
  <c r="I27" i="2" s="1"/>
  <c r="E27" i="1" s="1"/>
  <c r="C57" i="3" s="1"/>
  <c r="J23" i="2"/>
  <c r="J25" i="2" s="1"/>
  <c r="F25" i="1" s="1"/>
  <c r="D55" i="3" s="1"/>
  <c r="I23" i="2"/>
  <c r="I25" i="2" s="1"/>
  <c r="E25" i="1" s="1"/>
  <c r="C55" i="3" s="1"/>
  <c r="J20" i="2"/>
  <c r="I20" i="2"/>
  <c r="B7" i="4" s="1"/>
  <c r="J17" i="2"/>
  <c r="C6" i="4" s="1"/>
  <c r="I17" i="2"/>
  <c r="I14" i="2"/>
  <c r="E14" i="1" s="1"/>
  <c r="C44" i="3" s="1"/>
  <c r="J11" i="2"/>
  <c r="J13" i="2" s="1"/>
  <c r="F13" i="1" s="1"/>
  <c r="D43" i="3" s="1"/>
  <c r="I11" i="2"/>
  <c r="B4" i="4" s="1"/>
  <c r="J8" i="2"/>
  <c r="I8" i="2"/>
  <c r="B3" i="4" s="1"/>
  <c r="J5" i="2"/>
  <c r="C2" i="4" s="1"/>
  <c r="I5" i="2"/>
  <c r="E5" i="1" s="1"/>
  <c r="C35" i="3" s="1"/>
  <c r="I2" i="2"/>
  <c r="B1" i="4" s="1"/>
  <c r="J2" i="2"/>
  <c r="A2" i="4"/>
  <c r="D27" i="1"/>
  <c r="B57" i="3" s="1"/>
  <c r="D24" i="1"/>
  <c r="B54" i="3" s="1"/>
  <c r="D21" i="1"/>
  <c r="B51" i="3" s="1"/>
  <c r="D13" i="2"/>
  <c r="D13" i="1" s="1"/>
  <c r="B43" i="3" s="1"/>
  <c r="D12" i="2"/>
  <c r="D12" i="1" s="1"/>
  <c r="B42" i="3" s="1"/>
  <c r="D10" i="2"/>
  <c r="D10" i="1" s="1"/>
  <c r="B40" i="3" s="1"/>
  <c r="D9" i="2"/>
  <c r="D9" i="1" s="1"/>
  <c r="B39" i="3" s="1"/>
  <c r="D7" i="2"/>
  <c r="D7" i="1" s="1"/>
  <c r="B37" i="3" s="1"/>
  <c r="D6" i="2"/>
  <c r="D6" i="1" s="1"/>
  <c r="B36" i="3" s="1"/>
  <c r="D3" i="2"/>
  <c r="A3" i="1"/>
  <c r="F33" i="3" s="1"/>
  <c r="A4" i="1"/>
  <c r="F34" i="3" s="1"/>
  <c r="A2" i="1"/>
  <c r="F32" i="3" s="1"/>
  <c r="D28" i="1"/>
  <c r="B58" i="3" s="1"/>
  <c r="D26" i="1"/>
  <c r="B56" i="3" s="1"/>
  <c r="D25" i="1"/>
  <c r="B55" i="3" s="1"/>
  <c r="D23" i="1"/>
  <c r="B53" i="3" s="1"/>
  <c r="D22" i="1"/>
  <c r="B52" i="3" s="1"/>
  <c r="D20" i="1"/>
  <c r="B50" i="3" s="1"/>
  <c r="D17" i="1"/>
  <c r="B47" i="3" s="1"/>
  <c r="D14" i="1"/>
  <c r="B44" i="3" s="1"/>
  <c r="D11" i="1"/>
  <c r="B41" i="3" s="1"/>
  <c r="D8" i="1"/>
  <c r="B38" i="3" s="1"/>
  <c r="D5" i="1"/>
  <c r="B35" i="3" s="1"/>
  <c r="D2" i="1"/>
  <c r="B32" i="3" s="1"/>
  <c r="C38" i="1" l="1"/>
  <c r="C42" i="1"/>
  <c r="C46" i="1"/>
  <c r="C50" i="1"/>
  <c r="C54" i="1"/>
  <c r="C37" i="1"/>
  <c r="C53" i="1"/>
  <c r="C35" i="1"/>
  <c r="C39" i="1"/>
  <c r="C43" i="1"/>
  <c r="C47" i="1"/>
  <c r="C51" i="1"/>
  <c r="C55" i="1"/>
  <c r="C41" i="1"/>
  <c r="C36" i="1"/>
  <c r="C40" i="1"/>
  <c r="C44" i="1"/>
  <c r="C48" i="1"/>
  <c r="C52" i="1"/>
  <c r="C45" i="1"/>
  <c r="C49" i="1"/>
  <c r="O34" i="1"/>
  <c r="O31" i="1"/>
  <c r="P31" i="1"/>
  <c r="D3" i="1"/>
  <c r="B33" i="3" s="1"/>
  <c r="D4" i="2"/>
  <c r="D4" i="1" s="1"/>
  <c r="B34" i="3" s="1"/>
  <c r="C3" i="1"/>
  <c r="A33" i="3" s="1"/>
  <c r="C30" i="1"/>
  <c r="C29" i="1"/>
  <c r="C32" i="1"/>
  <c r="C34" i="1"/>
  <c r="C33" i="1"/>
  <c r="C31" i="1"/>
  <c r="P34" i="1"/>
  <c r="F26" i="1"/>
  <c r="D56" i="3" s="1"/>
  <c r="F23" i="1"/>
  <c r="D53" i="3" s="1"/>
  <c r="J24" i="2"/>
  <c r="F24" i="1" s="1"/>
  <c r="D54" i="3" s="1"/>
  <c r="C8" i="4"/>
  <c r="I28" i="2"/>
  <c r="E28" i="1" s="1"/>
  <c r="C58" i="3" s="1"/>
  <c r="B9" i="4"/>
  <c r="E26" i="1"/>
  <c r="C56" i="3" s="1"/>
  <c r="I22" i="2"/>
  <c r="E22" i="1" s="1"/>
  <c r="C52" i="3" s="1"/>
  <c r="A32" i="3"/>
  <c r="A20" i="3" s="1"/>
  <c r="A6" i="3"/>
  <c r="C8" i="1"/>
  <c r="A38" i="3" s="1"/>
  <c r="N26" i="1"/>
  <c r="J6" i="2"/>
  <c r="F6" i="1" s="1"/>
  <c r="D36" i="3" s="1"/>
  <c r="I13" i="2"/>
  <c r="E13" i="1" s="1"/>
  <c r="C43" i="3" s="1"/>
  <c r="I12" i="2"/>
  <c r="E12" i="1" s="1"/>
  <c r="C42" i="3" s="1"/>
  <c r="B2" i="4"/>
  <c r="I7" i="2"/>
  <c r="E7" i="1" s="1"/>
  <c r="C37" i="3" s="1"/>
  <c r="A5" i="1"/>
  <c r="F35" i="3" s="1"/>
  <c r="A6" i="1"/>
  <c r="F36" i="3" s="1"/>
  <c r="A7" i="1"/>
  <c r="F37" i="3" s="1"/>
  <c r="C24" i="1"/>
  <c r="A54" i="3" s="1"/>
  <c r="B8" i="2"/>
  <c r="A14" i="1" s="1"/>
  <c r="F44" i="3" s="1"/>
  <c r="C18" i="1"/>
  <c r="A48" i="3" s="1"/>
  <c r="C13" i="1"/>
  <c r="A43" i="3" s="1"/>
  <c r="J18" i="2"/>
  <c r="F18" i="1" s="1"/>
  <c r="D48" i="3" s="1"/>
  <c r="J19" i="2"/>
  <c r="F19" i="1" s="1"/>
  <c r="D49" i="3" s="1"/>
  <c r="F17" i="1"/>
  <c r="D47" i="3" s="1"/>
  <c r="F14" i="1"/>
  <c r="D44" i="3" s="1"/>
  <c r="J16" i="2"/>
  <c r="F16" i="1" s="1"/>
  <c r="D46" i="3" s="1"/>
  <c r="C5" i="4"/>
  <c r="F11" i="1"/>
  <c r="D41" i="3" s="1"/>
  <c r="I15" i="2"/>
  <c r="E15" i="1" s="1"/>
  <c r="C45" i="3" s="1"/>
  <c r="I16" i="2"/>
  <c r="E16" i="1" s="1"/>
  <c r="C46" i="3" s="1"/>
  <c r="E11" i="1"/>
  <c r="C41" i="3" s="1"/>
  <c r="E8" i="1"/>
  <c r="C38" i="3" s="1"/>
  <c r="I10" i="2"/>
  <c r="E10" i="1" s="1"/>
  <c r="C40" i="3" s="1"/>
  <c r="I9" i="2"/>
  <c r="E9" i="1" s="1"/>
  <c r="C39" i="3" s="1"/>
  <c r="I6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I3" i="2"/>
  <c r="E3" i="1" s="1"/>
  <c r="C33" i="3" s="1"/>
  <c r="I4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J7" i="2"/>
  <c r="F7" i="1" s="1"/>
  <c r="D37" i="3" s="1"/>
  <c r="N11" i="1"/>
  <c r="M11" i="1"/>
  <c r="N22" i="1"/>
  <c r="F5" i="1"/>
  <c r="D35" i="3" s="1"/>
  <c r="J12" i="2"/>
  <c r="F12" i="1" s="1"/>
  <c r="D42" i="3" s="1"/>
  <c r="J4" i="2"/>
  <c r="F4" i="1" s="1"/>
  <c r="D34" i="3" s="1"/>
  <c r="J3" i="2"/>
  <c r="F3" i="1" s="1"/>
  <c r="D33" i="3" s="1"/>
  <c r="C1" i="4"/>
  <c r="F2" i="1"/>
  <c r="C7" i="4"/>
  <c r="J22" i="2"/>
  <c r="F22" i="1" s="1"/>
  <c r="D52" i="3" s="1"/>
  <c r="F20" i="1"/>
  <c r="D50" i="3" s="1"/>
  <c r="J28" i="2"/>
  <c r="F28" i="1" s="1"/>
  <c r="D58" i="3" s="1"/>
  <c r="C9" i="4"/>
  <c r="E20" i="1"/>
  <c r="C50" i="3" s="1"/>
  <c r="I21" i="2"/>
  <c r="E21" i="1" s="1"/>
  <c r="C51" i="3" s="1"/>
  <c r="J21" i="2"/>
  <c r="F21" i="1" s="1"/>
  <c r="D51" i="3" s="1"/>
  <c r="C3" i="4"/>
  <c r="J10" i="2"/>
  <c r="F10" i="1" s="1"/>
  <c r="D40" i="3" s="1"/>
  <c r="F8" i="1"/>
  <c r="D38" i="3" s="1"/>
  <c r="J9" i="2"/>
  <c r="F9" i="1" s="1"/>
  <c r="D39" i="3" s="1"/>
  <c r="I18" i="2"/>
  <c r="E18" i="1" s="1"/>
  <c r="C48" i="3" s="1"/>
  <c r="E19" i="1"/>
  <c r="C49" i="3" s="1"/>
  <c r="E17" i="1"/>
  <c r="C47" i="3" s="1"/>
  <c r="B8" i="4"/>
  <c r="I24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A14" i="3" l="1"/>
  <c r="A15" i="3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B17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B20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B23" i="2"/>
  <c r="A23" i="1" s="1"/>
  <c r="F53" i="3" s="1"/>
  <c r="A7" i="4"/>
  <c r="S8" i="1"/>
  <c r="E38" i="3"/>
  <c r="L10" i="1"/>
  <c r="R9" i="1"/>
  <c r="Q9" i="1"/>
  <c r="B26" i="2" l="1"/>
  <c r="B29" i="2" s="1"/>
  <c r="A24" i="1"/>
  <c r="F54" i="3" s="1"/>
  <c r="A25" i="1"/>
  <c r="F55" i="3" s="1"/>
  <c r="A8" i="4"/>
  <c r="S9" i="1"/>
  <c r="E39" i="3"/>
  <c r="A26" i="1"/>
  <c r="F56" i="3" s="1"/>
  <c r="A28" i="1"/>
  <c r="F58" i="3" s="1"/>
  <c r="L11" i="1"/>
  <c r="R10" i="1"/>
  <c r="U10" i="1" s="1"/>
  <c r="Q10" i="1"/>
  <c r="W10" i="1" s="1"/>
  <c r="A27" i="1" l="1"/>
  <c r="F57" i="3" s="1"/>
  <c r="A9" i="4"/>
  <c r="A31" i="1"/>
  <c r="B32" i="2"/>
  <c r="B35" i="2" s="1"/>
  <c r="B38" i="2" s="1"/>
  <c r="B41" i="2" s="1"/>
  <c r="B44" i="2" s="1"/>
  <c r="B47" i="2" s="1"/>
  <c r="B50" i="2" s="1"/>
  <c r="B53" i="2" s="1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L29" i="1" s="1"/>
  <c r="Q27" i="1"/>
  <c r="L30" i="1" l="1"/>
  <c r="Q29" i="1"/>
  <c r="R29" i="1"/>
  <c r="S27" i="1"/>
  <c r="E57" i="3"/>
  <c r="R28" i="1"/>
  <c r="U28" i="1" s="1"/>
  <c r="Q28" i="1"/>
  <c r="S29" i="1" l="1"/>
  <c r="L31" i="1"/>
  <c r="Q30" i="1"/>
  <c r="R30" i="1"/>
  <c r="S30" i="1" s="1"/>
  <c r="S28" i="1"/>
  <c r="V28" i="1" s="1"/>
  <c r="E58" i="3"/>
  <c r="W28" i="1"/>
  <c r="T28" i="1"/>
  <c r="L32" i="1" l="1"/>
  <c r="R31" i="1"/>
  <c r="U31" i="1" s="1"/>
  <c r="Q31" i="1"/>
  <c r="S31" i="1" l="1"/>
  <c r="V31" i="1" s="1"/>
  <c r="T31" i="1"/>
  <c r="W31" i="1"/>
  <c r="L33" i="1"/>
  <c r="Q32" i="1"/>
  <c r="R32" i="1"/>
  <c r="L34" i="1" l="1"/>
  <c r="Q33" i="1"/>
  <c r="R33" i="1"/>
  <c r="S32" i="1"/>
  <c r="S33" i="1" l="1"/>
  <c r="L35" i="1"/>
  <c r="Q34" i="1"/>
  <c r="R34" i="1"/>
  <c r="U34" i="1" s="1"/>
  <c r="T34" i="1" l="1"/>
  <c r="S34" i="1"/>
  <c r="V34" i="1" s="1"/>
  <c r="L36" i="1"/>
  <c r="R35" i="1"/>
  <c r="Q35" i="1"/>
  <c r="W34" i="1"/>
  <c r="L37" i="1" l="1"/>
  <c r="Q36" i="1"/>
  <c r="R36" i="1"/>
  <c r="S35" i="1"/>
  <c r="S36" i="1" l="1"/>
  <c r="L38" i="1"/>
  <c r="R37" i="1"/>
  <c r="U37" i="1" s="1"/>
  <c r="Q37" i="1"/>
  <c r="W37" i="1" s="1"/>
  <c r="L39" i="1" l="1"/>
  <c r="R38" i="1"/>
  <c r="Q38" i="1"/>
  <c r="S37" i="1"/>
  <c r="V37" i="1" s="1"/>
  <c r="T37" i="1"/>
  <c r="S38" i="1" l="1"/>
  <c r="L40" i="1"/>
  <c r="R39" i="1"/>
  <c r="Q39" i="1"/>
  <c r="S39" i="1" l="1"/>
  <c r="L41" i="1"/>
  <c r="R40" i="1"/>
  <c r="U40" i="1" s="1"/>
  <c r="Q40" i="1"/>
  <c r="W40" i="1" s="1"/>
  <c r="S40" i="1" l="1"/>
  <c r="V40" i="1" s="1"/>
  <c r="T40" i="1"/>
  <c r="L42" i="1"/>
  <c r="R41" i="1"/>
  <c r="Q41" i="1"/>
  <c r="S41" i="1" l="1"/>
  <c r="L43" i="1"/>
  <c r="R42" i="1"/>
  <c r="Q42" i="1"/>
  <c r="S42" i="1" s="1"/>
  <c r="L44" i="1" l="1"/>
  <c r="R43" i="1"/>
  <c r="U43" i="1" s="1"/>
  <c r="Q43" i="1"/>
  <c r="S43" i="1" l="1"/>
  <c r="V43" i="1" s="1"/>
  <c r="T43" i="1"/>
  <c r="L45" i="1"/>
  <c r="Q44" i="1"/>
  <c r="R44" i="1"/>
  <c r="W43" i="1"/>
  <c r="S44" i="1" l="1"/>
  <c r="L46" i="1"/>
  <c r="R45" i="1"/>
  <c r="Q45" i="1"/>
  <c r="S45" i="1" s="1"/>
  <c r="L47" i="1" l="1"/>
  <c r="R46" i="1"/>
  <c r="U46" i="1" s="1"/>
  <c r="Q46" i="1"/>
  <c r="T46" i="1" s="1"/>
  <c r="L48" i="1" l="1"/>
  <c r="R47" i="1"/>
  <c r="Q47" i="1"/>
  <c r="S46" i="1"/>
  <c r="V46" i="1" s="1"/>
  <c r="W46" i="1"/>
  <c r="S47" i="1" l="1"/>
  <c r="L49" i="1"/>
  <c r="R48" i="1"/>
  <c r="Q48" i="1"/>
  <c r="S48" i="1" s="1"/>
  <c r="L50" i="1" l="1"/>
  <c r="R49" i="1"/>
  <c r="U49" i="1" s="1"/>
  <c r="Q49" i="1"/>
  <c r="S49" i="1" s="1"/>
  <c r="V49" i="1" s="1"/>
  <c r="T49" i="1" l="1"/>
  <c r="L51" i="1"/>
  <c r="R50" i="1"/>
  <c r="Q50" i="1"/>
  <c r="W49" i="1"/>
  <c r="L52" i="1" l="1"/>
  <c r="R51" i="1"/>
  <c r="Q51" i="1"/>
  <c r="S51" i="1" s="1"/>
  <c r="S50" i="1"/>
  <c r="L53" i="1" l="1"/>
  <c r="Q52" i="1"/>
  <c r="T52" i="1" s="1"/>
  <c r="R52" i="1"/>
  <c r="U52" i="1" s="1"/>
  <c r="W52" i="1" l="1"/>
  <c r="L54" i="1"/>
  <c r="R53" i="1"/>
  <c r="Q53" i="1"/>
  <c r="S52" i="1"/>
  <c r="V52" i="1" s="1"/>
  <c r="S53" i="1" l="1"/>
  <c r="L55" i="1"/>
  <c r="R54" i="1"/>
  <c r="Q54" i="1"/>
  <c r="S54" i="1" l="1"/>
  <c r="R55" i="1"/>
  <c r="U55" i="1" s="1"/>
  <c r="Q55" i="1"/>
  <c r="S55" i="1" l="1"/>
  <c r="V55" i="1" s="1"/>
  <c r="W55" i="1"/>
  <c r="T55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<sst xmlns="http://schemas.openxmlformats.org/spreadsheetml/2006/main" count="174" uniqueCount="104">
  <si>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</si>
  <si>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</si>
  <si>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</si>
  <si>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</si>
  <si>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</si>
  <si>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</si>
  <si>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</si>
  <si>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</si>
  <si>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</si>
  <si>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</si>
  <si>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</si>
  <si>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</si>
  <si>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</si>
  <si>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</si>
  <si>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</si>
  <si>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</si>
  <si>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</si>
  <si>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</si>
  <si>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</si>
  <si>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</si>
  <si>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</si>
  <si>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</si>
  <si>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</si>
  <si>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</si>
  <si>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</si>
  <si>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</si>
  <si>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</si>
  <si>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</si>
  <si>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</si>
  <si>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</si>
  <si>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</si>
  <si>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</si>
  <si>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</si>
  <si>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</si>
  <si>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</si>
  <si>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</si>
  <si>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</si>
  <si>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</si>
  <si>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</si>
  <si>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</si>
  <si>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</si>
  <si>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</si>
  <si>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</si>
  <si>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</si>
  <si>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</si>
  <si>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</si>
  <si>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</si>
  <si>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</si>
  <si>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</si>
  <si>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</si>
  <si>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</si>
  <si>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</si>
  <si>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</si>
  <si>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</si>
  <si>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</si>
  <si>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</si>
  <si>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</si>
  <si>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</si>
  <si>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</si>
  <si>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</si>
  <si>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</si>
  <si>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</si>
  <si>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</si>
  <si>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</si>
  <si>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>m</t>
  </si>
  <si>
    <t>88A</t>
  </si>
  <si>
    <t>88B</t>
  </si>
  <si>
    <t>88C</t>
  </si>
  <si>
    <t>89A</t>
  </si>
  <si>
    <t>89B</t>
  </si>
  <si>
    <t>89C</t>
  </si>
  <si>
    <t>90A</t>
  </si>
  <si>
    <t>90B</t>
  </si>
  <si>
    <t>90C</t>
  </si>
  <si>
    <t>91A</t>
  </si>
  <si>
    <t>91B</t>
  </si>
  <si>
    <t>91C</t>
  </si>
  <si>
    <t>92A</t>
  </si>
  <si>
    <t>92B</t>
  </si>
  <si>
    <t>92C</t>
  </si>
  <si>
    <t>93A</t>
  </si>
  <si>
    <t>93B</t>
  </si>
  <si>
    <t>93C</t>
  </si>
  <si>
    <t>94A</t>
  </si>
  <si>
    <t>94B</t>
  </si>
  <si>
    <t>94C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</si>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</sst>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8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Entry!$J$1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Entry!$J$2:$J$28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Entry!$I$2:$I$28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469900</xdr:colOff>
      <xdr:row>10</xdr:row>
      <xdr:rowOff>120650</xdr:rowOff>
    </xdr:from>
    <xdr:to>
      <xdr:col>20</xdr:col>
      <xdr:colOff>57150</xdr:colOff>
      <xdr:row>27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5"/>
  <sheetViews>
    <sheetView workbookViewId="0">
      <selection activeCell="E16" sqref="E16"/>
    </sheetView>
  </sheetViews>
  <sheetFormatPr defaultRowHeight="12.5"/>
  <cols>
    <col min="2" max="2" width="7.26953125" bestFit="1" customWidth="1"/>
    <col min="3" max="3" width="11.81640625" bestFit="1" customWidth="1"/>
    <col min="4" max="4" width="7.26953125" style="44" bestFit="1" customWidth="1"/>
    <col min="5" max="5" width="8.453125" style="36" customWidth="1"/>
    <col min="6" max="6" width="9" style="36" customWidth="1"/>
    <col min="7" max="8" width="8.7265625" style="36" customWidth="1"/>
    <col min="9" max="9" width="9.453125" style="36" customWidth="1"/>
    <col min="10" max="10" width="9.26953125" style="36" customWidth="1"/>
    <col min="11" max="11" width="5.7265625" customWidth="1"/>
    <col min="12" max="13" width="7.26953125" customWidth="1"/>
    <col min="14" max="15" width="8.54296875" bestFit="1" customWidth="1"/>
  </cols>
  <sheetData>
    <row r="1" spans="1:18" s="32" customFormat="1" ht="34.5" customHeight="1">
      <c r="B1" s="33" t="s">
        <v>25</v>
      </c>
      <c r="C1" s="33" t="s">
        <v>26</v>
      </c>
      <c r="D1" s="45" t="s">
        <v>27</v>
      </c>
      <c r="E1" s="34" t="s">
        <v>28</v>
      </c>
      <c r="F1" s="34" t="s">
        <v>29</v>
      </c>
      <c r="G1" s="34" t="s">
        <v>30</v>
      </c>
      <c r="H1" s="34" t="s">
        <v>31</v>
      </c>
      <c r="I1" s="34" t="s">
        <v>32</v>
      </c>
      <c r="J1" s="34" t="s">
        <v>33</v>
      </c>
      <c r="K1" s="4" t="s">
        <v>23</v>
      </c>
      <c r="L1" s="4" t="s">
        <v>24</v>
      </c>
      <c r="M1" s="4" t="s">
        <v>57</v>
      </c>
      <c r="N1" s="4" t="s">
        <v>58</v>
      </c>
      <c r="O1" s="4" t="s">
        <v>59</v>
      </c>
      <c r="P1" s="41" t="s">
        <v>56</v>
      </c>
      <c r="R1" s="32" t="s">
        <v>55</v>
      </c>
    </row>
    <row r="2" spans="1:18">
      <c r="A2" t="s">
        <v>86</v>
      </c>
      <c r="B2" s="26">
        <v>77</v>
      </c>
      <c r="C2" s="27">
        <v>42399</v>
      </c>
      <c r="D2" s="46">
        <v>0.52083333333333337</v>
      </c>
      <c r="E2" s="35"/>
      <c r="F2" s="35"/>
      <c r="G2" s="35"/>
      <c r="H2" s="35"/>
      <c r="I2" s="37">
        <f>IF(E2&lt;0,E2-F2/60,E2+F2/60)</f>
        <v>0</v>
      </c>
      <c r="J2" s="37">
        <f>IF(G2&lt;0,G2-H2/60,G2+H2/60)</f>
        <v>0</v>
      </c>
      <c r="K2" s="31">
        <v>0.1</v>
      </c>
      <c r="L2" s="31">
        <v>0.1</v>
      </c>
      <c r="M2" s="31" t="s">
        <v>64</v>
      </c>
      <c r="N2">
        <f>K2-IF(M2="h",$R$2,IF(M2="m",$R$3,IF(M2="l",$R$4,-99)))</f>
        <v>0.1</v>
      </c>
      <c r="O2">
        <f>L2-IF(M2="h",$R$2,IF(M2="m",$R$3,IF(M2="l",$R$4,-99)))</f>
        <v>0.1</v>
      </c>
      <c r="P2" s="26">
        <v>1.9438</v>
      </c>
      <c r="Q2" t="s">
        <v>60</v>
      </c>
      <c r="R2" s="26">
        <v>0</v>
      </c>
    </row>
    <row r="3" spans="1:18">
      <c r="B3" s="25"/>
      <c r="C3" s="28">
        <f>C2</f>
        <v>42399</v>
      </c>
      <c r="D3" s="44">
        <f>D2</f>
        <v>0.52083333333333337</v>
      </c>
      <c r="I3" s="37">
        <f>I2</f>
        <v>0</v>
      </c>
      <c r="J3" s="37">
        <f>J2</f>
        <v>0</v>
      </c>
      <c r="K3" s="31"/>
      <c r="L3" s="31"/>
      <c r="M3" s="31"/>
      <c r="N3">
        <f t="shared" ref="N3:N28" si="0">K3-IF(M3="h",$R$2,IF(M3="m",$R$3,IF(M3="l",$R$4,-99)))</f>
        <v>99</v>
      </c>
      <c r="O3">
        <f t="shared" ref="O3:O28" si="1">L3-IF(M3="h",$R$2,IF(M3="m",$R$3,IF(M3="l",$R$4,-99)))</f>
        <v>99</v>
      </c>
      <c r="Q3" t="s">
        <v>61</v>
      </c>
      <c r="R3" s="26">
        <v>0</v>
      </c>
    </row>
    <row r="4" spans="1:18">
      <c r="B4" s="25"/>
      <c r="C4" s="29">
        <f t="shared" ref="C4:C55" si="2">C3</f>
        <v>42399</v>
      </c>
      <c r="D4" s="44">
        <f>D3</f>
        <v>0.52083333333333337</v>
      </c>
      <c r="I4" s="37">
        <f>I2</f>
        <v>0</v>
      </c>
      <c r="J4" s="37">
        <f>J2</f>
        <v>0</v>
      </c>
      <c r="K4" s="31"/>
      <c r="L4" s="31"/>
      <c r="M4" s="31"/>
      <c r="N4">
        <f t="shared" si="0"/>
        <v>99</v>
      </c>
      <c r="O4">
        <f t="shared" si="1"/>
        <v>99</v>
      </c>
      <c r="Q4" t="s">
        <v>62</v>
      </c>
      <c r="R4" s="26">
        <v>1.9</v>
      </c>
    </row>
    <row r="5" spans="1:18">
      <c r="A5" t="s">
        <v>87</v>
      </c>
      <c r="B5" s="25">
        <f>B2+1</f>
        <v>78</v>
      </c>
      <c r="C5" s="47">
        <v>42399</v>
      </c>
      <c r="D5" s="46">
        <v>0.52083333333333337</v>
      </c>
      <c r="E5" s="35"/>
      <c r="F5" s="35"/>
      <c r="G5" s="35"/>
      <c r="H5" s="35"/>
      <c r="I5" s="37">
        <f>IF(E5&lt;0,E5-F5/60,E5+F5/60)</f>
        <v>0</v>
      </c>
      <c r="J5" s="37">
        <f>IF(G5&lt;0,G5-H5/60,G5+H5/60)</f>
        <v>0</v>
      </c>
      <c r="K5" s="31">
        <v>9.0399999999999991</v>
      </c>
      <c r="L5" s="31">
        <v>5.27</v>
      </c>
      <c r="M5" s="31" t="s">
        <v>64</v>
      </c>
      <c r="N5">
        <f t="shared" si="0"/>
        <v>9.0399999999999991</v>
      </c>
      <c r="O5">
        <f t="shared" si="1"/>
        <v>5.27</v>
      </c>
    </row>
    <row r="6" spans="1:18">
      <c r="B6" s="25"/>
      <c r="C6" s="29">
        <f t="shared" si="2"/>
        <v>42399</v>
      </c>
      <c r="D6" s="44">
        <f>D5</f>
        <v>0.52083333333333337</v>
      </c>
      <c r="I6" s="37">
        <f>I5</f>
        <v>0</v>
      </c>
      <c r="J6" s="37">
        <f>J5</f>
        <v>0</v>
      </c>
      <c r="K6" s="31"/>
      <c r="L6" s="31"/>
      <c r="M6" s="31"/>
      <c r="N6">
        <f t="shared" si="0"/>
        <v>99</v>
      </c>
      <c r="O6">
        <f t="shared" si="1"/>
        <v>99</v>
      </c>
    </row>
    <row r="7" spans="1:18">
      <c r="B7" s="25"/>
      <c r="C7" s="29">
        <f t="shared" si="2"/>
        <v>42399</v>
      </c>
      <c r="D7" s="44">
        <f>D5</f>
        <v>0.52083333333333337</v>
      </c>
      <c r="I7" s="37">
        <f>I5</f>
        <v>0</v>
      </c>
      <c r="J7" s="37">
        <f>J5</f>
        <v>0</v>
      </c>
      <c r="K7" s="31"/>
      <c r="L7" s="31"/>
      <c r="M7" s="31"/>
      <c r="N7">
        <f t="shared" si="0"/>
        <v>99</v>
      </c>
      <c r="O7">
        <f t="shared" si="1"/>
        <v>99</v>
      </c>
    </row>
    <row r="8" spans="1:18">
      <c r="A8" t="s">
        <v>88</v>
      </c>
      <c r="B8" s="25">
        <f>B5+1</f>
        <v>79</v>
      </c>
      <c r="C8" s="47">
        <v>42399</v>
      </c>
      <c r="D8" s="46">
        <v>0.52083333333333337</v>
      </c>
      <c r="E8" s="35"/>
      <c r="F8" s="35"/>
      <c r="G8" s="35"/>
      <c r="H8" s="35"/>
      <c r="I8" s="37">
        <f>IF(E8&lt;0,E8-F8/60,E8+F8/60)</f>
        <v>0</v>
      </c>
      <c r="J8" s="37">
        <f>IF(G8&lt;0,G8-H8/60,G8+H8/60)</f>
        <v>0</v>
      </c>
      <c r="K8" s="31">
        <v>8.6199999999999992</v>
      </c>
      <c r="L8" s="31">
        <v>5.12</v>
      </c>
      <c r="M8" s="31" t="s">
        <v>64</v>
      </c>
      <c r="N8">
        <f t="shared" si="0"/>
        <v>8.6199999999999992</v>
      </c>
      <c r="O8">
        <f t="shared" si="1"/>
        <v>5.12</v>
      </c>
    </row>
    <row r="9" spans="1:18">
      <c r="B9" s="25"/>
      <c r="C9" s="29">
        <f>C8</f>
        <v>42399</v>
      </c>
      <c r="D9" s="44">
        <f>D8</f>
        <v>0.52083333333333337</v>
      </c>
      <c r="I9" s="37">
        <f>I8</f>
        <v>0</v>
      </c>
      <c r="J9" s="37">
        <f>J8</f>
        <v>0</v>
      </c>
      <c r="K9" s="31"/>
      <c r="L9" s="31"/>
      <c r="M9" s="31"/>
      <c r="N9">
        <f t="shared" si="0"/>
        <v>99</v>
      </c>
      <c r="O9">
        <f t="shared" si="1"/>
        <v>99</v>
      </c>
    </row>
    <row r="10" spans="1:18">
      <c r="B10" s="25"/>
      <c r="C10" s="29">
        <f t="shared" si="2"/>
        <v>42399</v>
      </c>
      <c r="D10" s="44">
        <f>D8</f>
        <v>0.52083333333333337</v>
      </c>
      <c r="I10" s="37">
        <f>I8</f>
        <v>0</v>
      </c>
      <c r="J10" s="37">
        <f>J8</f>
        <v>0</v>
      </c>
      <c r="K10" s="31"/>
      <c r="L10" s="31"/>
      <c r="M10" s="31"/>
      <c r="N10">
        <f t="shared" si="0"/>
        <v>99</v>
      </c>
      <c r="O10">
        <f t="shared" si="1"/>
        <v>99</v>
      </c>
    </row>
    <row r="11" spans="1:18">
      <c r="A11" t="s">
        <v>89</v>
      </c>
      <c r="B11" s="25">
        <v>80</v>
      </c>
      <c r="C11" s="47">
        <v>42399</v>
      </c>
      <c r="D11" s="46">
        <v>0.52083333333333337</v>
      </c>
      <c r="E11" s="35"/>
      <c r="F11" s="35"/>
      <c r="G11" s="35"/>
      <c r="H11" s="35"/>
      <c r="I11" s="37">
        <f>IF(E11&lt;0,E11-F11/60,E11+F11/60)</f>
        <v>0</v>
      </c>
      <c r="J11" s="37">
        <f>IF(G11&lt;0,G11-H11/60,G11+H11/60)</f>
        <v>0</v>
      </c>
      <c r="K11" s="31">
        <v>8.81</v>
      </c>
      <c r="L11" s="31">
        <v>5.13</v>
      </c>
      <c r="M11" s="31" t="s">
        <v>64</v>
      </c>
      <c r="N11">
        <f t="shared" si="0"/>
        <v>8.81</v>
      </c>
      <c r="O11">
        <f t="shared" si="1"/>
        <v>5.13</v>
      </c>
    </row>
    <row r="12" spans="1:18">
      <c r="B12" s="25"/>
      <c r="C12" s="29">
        <f t="shared" si="2"/>
        <v>42399</v>
      </c>
      <c r="D12" s="44">
        <f>D11</f>
        <v>0.52083333333333337</v>
      </c>
      <c r="I12" s="37">
        <f>I11</f>
        <v>0</v>
      </c>
      <c r="J12" s="37">
        <f>J11</f>
        <v>0</v>
      </c>
      <c r="K12" s="31"/>
      <c r="L12" s="31"/>
      <c r="M12" s="31"/>
      <c r="N12">
        <f t="shared" si="0"/>
        <v>99</v>
      </c>
      <c r="O12">
        <f t="shared" si="1"/>
        <v>99</v>
      </c>
    </row>
    <row r="13" spans="1:18">
      <c r="B13" s="25"/>
      <c r="C13" s="29">
        <f t="shared" si="2"/>
        <v>42399</v>
      </c>
      <c r="D13" s="44">
        <f>D11</f>
        <v>0.52083333333333337</v>
      </c>
      <c r="I13" s="37">
        <f>I11</f>
        <v>0</v>
      </c>
      <c r="J13" s="37">
        <f>J11</f>
        <v>0</v>
      </c>
      <c r="K13" s="31"/>
      <c r="L13" s="31"/>
      <c r="M13" s="31"/>
      <c r="N13">
        <f t="shared" si="0"/>
        <v>99</v>
      </c>
      <c r="O13">
        <f t="shared" si="1"/>
        <v>99</v>
      </c>
    </row>
    <row r="14" spans="1:18">
      <c r="A14" t="s">
        <v>90</v>
      </c>
      <c r="B14" s="25">
        <v>81</v>
      </c>
      <c r="C14" s="47">
        <v>42399</v>
      </c>
      <c r="D14" s="46">
        <v>0.52083333333333337</v>
      </c>
      <c r="E14" s="35"/>
      <c r="F14" s="35"/>
      <c r="G14" s="35"/>
      <c r="H14" s="35"/>
      <c r="I14" s="37">
        <f>IF(E14&lt;0,E14-F14/60,E14+F14/60)</f>
        <v>0</v>
      </c>
      <c r="J14" s="37">
        <f>IF(G14&lt;0,G14-H14/60,G14+H14/60)</f>
        <v>0</v>
      </c>
      <c r="K14" s="31">
        <v>8.75</v>
      </c>
      <c r="L14" s="31">
        <v>5.17</v>
      </c>
      <c r="M14" s="31" t="s">
        <v>64</v>
      </c>
      <c r="N14">
        <f t="shared" si="0"/>
        <v>8.75</v>
      </c>
      <c r="O14">
        <f t="shared" si="1"/>
        <v>5.17</v>
      </c>
    </row>
    <row r="15" spans="1:18">
      <c r="B15" s="25"/>
      <c r="C15" s="29">
        <f t="shared" si="2"/>
        <v>42399</v>
      </c>
      <c r="D15" s="44">
        <f>D14</f>
        <v>0.52083333333333337</v>
      </c>
      <c r="I15" s="37">
        <f>I14</f>
        <v>0</v>
      </c>
      <c r="J15" s="37">
        <f>J14</f>
        <v>0</v>
      </c>
      <c r="K15" s="31"/>
      <c r="L15" s="31"/>
      <c r="M15" s="31"/>
      <c r="N15">
        <f t="shared" si="0"/>
        <v>99</v>
      </c>
      <c r="O15">
        <f t="shared" si="1"/>
        <v>99</v>
      </c>
    </row>
    <row r="16" spans="1:18">
      <c r="B16" s="25"/>
      <c r="C16" s="29">
        <f t="shared" si="2"/>
        <v>42399</v>
      </c>
      <c r="D16" s="44">
        <f>D14</f>
        <v>0.52083333333333337</v>
      </c>
      <c r="I16" s="37">
        <f>I14</f>
        <v>0</v>
      </c>
      <c r="J16" s="37">
        <f>J14</f>
        <v>0</v>
      </c>
      <c r="K16" s="31"/>
      <c r="L16" s="31"/>
      <c r="M16" s="31"/>
      <c r="N16">
        <f t="shared" si="0"/>
        <v>99</v>
      </c>
      <c r="O16">
        <f t="shared" si="1"/>
        <v>99</v>
      </c>
    </row>
    <row r="17" spans="1:15">
      <c r="A17" t="s">
        <v>91</v>
      </c>
      <c r="B17" s="25">
        <f>B14+1</f>
        <v>82</v>
      </c>
      <c r="C17" s="47">
        <v>42399</v>
      </c>
      <c r="D17" s="46">
        <v>0.52083333333333337</v>
      </c>
      <c r="E17" s="35"/>
      <c r="F17" s="35"/>
      <c r="G17" s="35"/>
      <c r="H17" s="35"/>
      <c r="I17" s="37">
        <f>IF(E17&lt;0,E17-F17/60,E17+F17/60)</f>
        <v>0</v>
      </c>
      <c r="J17" s="37">
        <f>IF(G17&lt;0,G17-H17/60,G17+H17/60)</f>
        <v>0</v>
      </c>
      <c r="K17" s="31">
        <v>5.01</v>
      </c>
      <c r="L17" s="31">
        <v>2.92</v>
      </c>
      <c r="M17" s="31" t="s">
        <v>64</v>
      </c>
      <c r="N17">
        <f t="shared" si="0"/>
        <v>5.01</v>
      </c>
      <c r="O17">
        <f t="shared" si="1"/>
        <v>2.92</v>
      </c>
    </row>
    <row r="18" spans="1:15">
      <c r="B18" s="25"/>
      <c r="C18" s="29">
        <f t="shared" si="2"/>
        <v>42399</v>
      </c>
      <c r="D18" s="44">
        <f>D17</f>
        <v>0.52083333333333337</v>
      </c>
      <c r="I18" s="37">
        <f>I17</f>
        <v>0</v>
      </c>
      <c r="J18" s="37">
        <f>J17</f>
        <v>0</v>
      </c>
      <c r="K18" s="31"/>
      <c r="L18" s="31"/>
      <c r="M18" s="31"/>
      <c r="N18">
        <f t="shared" si="0"/>
        <v>99</v>
      </c>
      <c r="O18">
        <f t="shared" si="1"/>
        <v>99</v>
      </c>
    </row>
    <row r="19" spans="1:15">
      <c r="B19" s="25"/>
      <c r="C19" s="29">
        <f t="shared" si="2"/>
        <v>42399</v>
      </c>
      <c r="D19" s="44">
        <f>D17</f>
        <v>0.52083333333333337</v>
      </c>
      <c r="I19" s="37">
        <f>I17</f>
        <v>0</v>
      </c>
      <c r="J19" s="37">
        <f>J17</f>
        <v>0</v>
      </c>
      <c r="K19" s="31"/>
      <c r="L19" s="31"/>
      <c r="M19" s="31"/>
      <c r="N19">
        <f t="shared" si="0"/>
        <v>99</v>
      </c>
      <c r="O19">
        <f t="shared" si="1"/>
        <v>99</v>
      </c>
    </row>
    <row r="20" spans="1:15">
      <c r="A20" t="s">
        <v>92</v>
      </c>
      <c r="B20" s="25">
        <f>B17+1</f>
        <v>83</v>
      </c>
      <c r="C20" s="47">
        <v>42399</v>
      </c>
      <c r="D20" s="46">
        <v>0.52083333333333337</v>
      </c>
      <c r="E20" s="35"/>
      <c r="F20" s="35"/>
      <c r="G20" s="35"/>
      <c r="H20" s="35"/>
      <c r="I20" s="37">
        <f>IF(E20&lt;0,E20-F20/60,E20+F20/60)</f>
        <v>0</v>
      </c>
      <c r="J20" s="37">
        <f>IF(G20&lt;0,G20-H20/60,G20+H20/60)</f>
        <v>0</v>
      </c>
      <c r="K20" s="31">
        <v>12</v>
      </c>
      <c r="L20" s="31">
        <v>7.02</v>
      </c>
      <c r="M20" s="31" t="s">
        <v>64</v>
      </c>
      <c r="N20">
        <f t="shared" si="0"/>
        <v>12</v>
      </c>
      <c r="O20">
        <f t="shared" si="1"/>
        <v>7.02</v>
      </c>
    </row>
    <row r="21" spans="1:15">
      <c r="B21" s="25"/>
      <c r="C21" s="29">
        <f t="shared" si="2"/>
        <v>42399</v>
      </c>
      <c r="D21" s="44">
        <f>D20</f>
        <v>0.52083333333333337</v>
      </c>
      <c r="I21" s="37">
        <f>I20</f>
        <v>0</v>
      </c>
      <c r="J21" s="37">
        <f>J20</f>
        <v>0</v>
      </c>
      <c r="K21" s="31"/>
      <c r="L21" s="31"/>
      <c r="M21" s="31"/>
      <c r="N21">
        <f t="shared" si="0"/>
        <v>99</v>
      </c>
      <c r="O21">
        <f t="shared" si="1"/>
        <v>99</v>
      </c>
    </row>
    <row r="22" spans="1:15">
      <c r="B22" s="25"/>
      <c r="C22" s="29">
        <f t="shared" si="2"/>
        <v>42399</v>
      </c>
      <c r="D22" s="44">
        <f>D20</f>
        <v>0.52083333333333337</v>
      </c>
      <c r="I22" s="37">
        <f>I20</f>
        <v>0</v>
      </c>
      <c r="J22" s="37">
        <f>J20</f>
        <v>0</v>
      </c>
      <c r="K22" s="31"/>
      <c r="L22" s="31"/>
      <c r="M22" s="31"/>
      <c r="N22">
        <f t="shared" si="0"/>
        <v>99</v>
      </c>
      <c r="O22">
        <f t="shared" si="1"/>
        <v>99</v>
      </c>
    </row>
    <row r="23" spans="1:15">
      <c r="A23" t="s">
        <v>93</v>
      </c>
      <c r="B23" s="25">
        <f>B20+1</f>
        <v>84</v>
      </c>
      <c r="C23" s="47">
        <v>42399</v>
      </c>
      <c r="D23" s="46">
        <v>0.52083333333333337</v>
      </c>
      <c r="E23" s="35"/>
      <c r="F23" s="35"/>
      <c r="G23" s="35"/>
      <c r="H23" s="35"/>
      <c r="I23" s="37">
        <f>IF(E23&lt;0,E23-F23/60,E23+F23/60)</f>
        <v>0</v>
      </c>
      <c r="J23" s="37">
        <f>IF(G23&lt;0,G23-H23/60,G23+H23/60)</f>
        <v>0</v>
      </c>
      <c r="K23" s="31">
        <v>7.32</v>
      </c>
      <c r="L23" s="31">
        <v>4.29</v>
      </c>
      <c r="M23" s="31" t="s">
        <v>64</v>
      </c>
      <c r="N23">
        <f t="shared" si="0"/>
        <v>7.32</v>
      </c>
      <c r="O23">
        <f t="shared" si="1"/>
        <v>4.29</v>
      </c>
    </row>
    <row r="24" spans="1:15">
      <c r="B24" s="25"/>
      <c r="C24" s="29">
        <f t="shared" si="2"/>
        <v>42399</v>
      </c>
      <c r="D24" s="44">
        <f>D23</f>
        <v>0.52083333333333337</v>
      </c>
      <c r="I24" s="37">
        <f>I23</f>
        <v>0</v>
      </c>
      <c r="J24" s="37">
        <f>J23</f>
        <v>0</v>
      </c>
      <c r="K24" s="31"/>
      <c r="L24" s="31"/>
      <c r="M24" s="31"/>
      <c r="N24">
        <f t="shared" si="0"/>
        <v>99</v>
      </c>
      <c r="O24">
        <f t="shared" si="1"/>
        <v>99</v>
      </c>
    </row>
    <row r="25" spans="1:15">
      <c r="B25" s="25"/>
      <c r="C25" s="29">
        <f t="shared" si="2"/>
        <v>42399</v>
      </c>
      <c r="D25" s="44">
        <f>D23</f>
        <v>0.52083333333333337</v>
      </c>
      <c r="I25" s="37">
        <f>I23</f>
        <v>0</v>
      </c>
      <c r="J25" s="37">
        <f>J23</f>
        <v>0</v>
      </c>
      <c r="K25" s="31"/>
      <c r="L25" s="31"/>
      <c r="M25" s="31"/>
      <c r="N25">
        <f t="shared" si="0"/>
        <v>99</v>
      </c>
      <c r="O25">
        <f t="shared" si="1"/>
        <v>99</v>
      </c>
    </row>
    <row r="26" spans="1:15">
      <c r="A26" t="s">
        <v>94</v>
      </c>
      <c r="B26" s="25">
        <f>B23+1</f>
        <v>85</v>
      </c>
      <c r="C26" s="47">
        <v>42399</v>
      </c>
      <c r="D26" s="46">
        <v>0.52083333333333337</v>
      </c>
      <c r="E26" s="35"/>
      <c r="F26" s="35"/>
      <c r="G26" s="35"/>
      <c r="H26" s="35"/>
      <c r="I26" s="37">
        <f>IF(E26&lt;0,E26-F26/60,E26+F26/60)</f>
        <v>0</v>
      </c>
      <c r="J26" s="37">
        <f>IF(G26&lt;0,G26-H26/60,G26+H26/60)</f>
        <v>0</v>
      </c>
      <c r="K26" s="31">
        <v>7.03</v>
      </c>
      <c r="L26" s="31">
        <v>4.12</v>
      </c>
      <c r="M26" s="31" t="s">
        <v>64</v>
      </c>
      <c r="N26">
        <f t="shared" si="0"/>
        <v>7.03</v>
      </c>
      <c r="O26">
        <f t="shared" si="1"/>
        <v>4.12</v>
      </c>
    </row>
    <row r="27" spans="1:15">
      <c r="B27" s="25"/>
      <c r="C27" s="29">
        <f t="shared" si="2"/>
        <v>42399</v>
      </c>
      <c r="D27" s="44">
        <f>D26</f>
        <v>0.52083333333333337</v>
      </c>
      <c r="I27" s="37">
        <f>I26</f>
        <v>0</v>
      </c>
      <c r="J27" s="37">
        <f>J26</f>
        <v>0</v>
      </c>
      <c r="K27" s="31"/>
      <c r="L27" s="31"/>
      <c r="M27" s="31"/>
      <c r="N27">
        <f t="shared" si="0"/>
        <v>99</v>
      </c>
      <c r="O27">
        <f t="shared" si="1"/>
        <v>99</v>
      </c>
    </row>
    <row r="28" spans="1:15">
      <c r="B28" s="25"/>
      <c r="C28" s="29">
        <f t="shared" si="2"/>
        <v>42399</v>
      </c>
      <c r="D28" s="44">
        <f>D26</f>
        <v>0.52083333333333337</v>
      </c>
      <c r="I28" s="37">
        <f>I26</f>
        <v>0</v>
      </c>
      <c r="J28" s="37">
        <f>J26</f>
        <v>0</v>
      </c>
      <c r="K28" s="31"/>
      <c r="L28" s="31"/>
      <c r="M28" s="31"/>
      <c r="N28">
        <f t="shared" si="0"/>
        <v>99</v>
      </c>
      <c r="O28">
        <f t="shared" si="1"/>
        <v>99</v>
      </c>
    </row>
    <row r="29" spans="1:15">
      <c r="A29" t="s">
        <v>95</v>
      </c>
      <c r="B29" s="25">
        <f>B26+1</f>
        <v>86</v>
      </c>
      <c r="C29" s="47">
        <v>42399</v>
      </c>
      <c r="D29" s="46">
        <v>0.52083333333333337</v>
      </c>
      <c r="E29" s="35"/>
      <c r="F29" s="35"/>
      <c r="G29" s="35"/>
      <c r="H29" s="35"/>
      <c r="I29" s="37">
        <f>IF(E29&lt;0,E29-F29/60,E29+F29/60)</f>
        <v>0</v>
      </c>
      <c r="J29" s="37">
        <f>IF(G29&lt;0,G29-H29/60,G29+H29/60)</f>
        <v>0</v>
      </c>
      <c r="K29" s="31">
        <v>7.66</v>
      </c>
      <c r="L29" s="31">
        <v>4.49</v>
      </c>
      <c r="M29" s="31" t="s">
        <v>64</v>
      </c>
      <c r="N29">
        <f t="shared" ref="N29:N49" si="3">K29-IF(M29="h",$R$2,IF(M29="m",$R$3,IF(M29="l",$R$4,-99)))</f>
        <v>7.66</v>
      </c>
      <c r="O29">
        <f t="shared" ref="O29:O49" si="4">L29-IF(M29="h",$R$2,IF(M29="m",$R$3,IF(M29="l",$R$4,-99)))</f>
        <v>4.49</v>
      </c>
    </row>
    <row r="30" spans="1:15">
      <c r="B30" s="25"/>
      <c r="C30" s="29">
        <f t="shared" si="2"/>
        <v>42399</v>
      </c>
      <c r="D30" s="44">
        <f>D29</f>
        <v>0.52083333333333337</v>
      </c>
      <c r="I30" s="37">
        <f>I29</f>
        <v>0</v>
      </c>
      <c r="J30" s="37">
        <f>J29</f>
        <v>0</v>
      </c>
      <c r="K30" s="31"/>
      <c r="L30" s="31"/>
      <c r="M30" s="31"/>
      <c r="N30">
        <f t="shared" si="3"/>
        <v>99</v>
      </c>
      <c r="O30">
        <f t="shared" si="4"/>
        <v>99</v>
      </c>
    </row>
    <row r="31" spans="1:15">
      <c r="B31" s="25"/>
      <c r="C31" s="29">
        <f t="shared" si="2"/>
        <v>42399</v>
      </c>
      <c r="D31" s="44">
        <f>D29</f>
        <v>0.52083333333333337</v>
      </c>
      <c r="I31" s="37">
        <f>I29</f>
        <v>0</v>
      </c>
      <c r="J31" s="37">
        <f>J29</f>
        <v>0</v>
      </c>
      <c r="K31" s="31"/>
      <c r="L31" s="31"/>
      <c r="M31" s="31"/>
      <c r="N31">
        <f t="shared" si="3"/>
        <v>99</v>
      </c>
      <c r="O31">
        <f t="shared" si="4"/>
        <v>99</v>
      </c>
    </row>
    <row r="32" spans="1:15">
      <c r="A32" t="s">
        <v>96</v>
      </c>
      <c r="B32" s="25">
        <f>B29+1</f>
        <v>87</v>
      </c>
      <c r="C32" s="47">
        <v>42399</v>
      </c>
      <c r="D32" s="46">
        <v>0.52083333333333337</v>
      </c>
      <c r="E32" s="35"/>
      <c r="F32" s="35"/>
      <c r="G32" s="35"/>
      <c r="H32" s="35"/>
      <c r="I32" s="37">
        <f>IF(E32&lt;0,E32-F32/60,E32+F32/60)</f>
        <v>0</v>
      </c>
      <c r="J32" s="37">
        <f>IF(G32&lt;0,G32-H32/60,G32+H32/60)</f>
        <v>0</v>
      </c>
      <c r="K32" s="31">
        <v>3.71</v>
      </c>
      <c r="L32" s="31">
        <v>2.2599999999999998</v>
      </c>
      <c r="M32" s="31" t="s">
        <v>64</v>
      </c>
      <c r="N32">
        <f t="shared" si="3"/>
        <v>3.71</v>
      </c>
      <c r="O32">
        <f t="shared" si="4"/>
        <v>2.2599999999999998</v>
      </c>
    </row>
    <row r="33" spans="1:15">
      <c r="B33" s="25"/>
      <c r="C33" s="29">
        <f t="shared" si="2"/>
        <v>42399</v>
      </c>
      <c r="D33" s="44">
        <f>D32</f>
        <v>0.52083333333333337</v>
      </c>
      <c r="I33" s="37">
        <f>I32</f>
        <v>0</v>
      </c>
      <c r="J33" s="37">
        <f>J32</f>
        <v>0</v>
      </c>
      <c r="K33" s="31"/>
      <c r="L33" s="31"/>
      <c r="M33" s="31"/>
      <c r="N33">
        <f t="shared" si="3"/>
        <v>99</v>
      </c>
      <c r="O33">
        <f t="shared" si="4"/>
        <v>99</v>
      </c>
    </row>
    <row r="34" spans="1:15">
      <c r="B34" s="25"/>
      <c r="C34" s="29">
        <f t="shared" si="2"/>
        <v>42399</v>
      </c>
      <c r="D34" s="44">
        <f>D32</f>
        <v>0.52083333333333337</v>
      </c>
      <c r="I34" s="37">
        <f>I32</f>
        <v>0</v>
      </c>
      <c r="J34" s="37">
        <f>J32</f>
        <v>0</v>
      </c>
      <c r="K34" s="31"/>
      <c r="L34" s="31"/>
      <c r="M34" s="31"/>
      <c r="N34">
        <f t="shared" si="3"/>
        <v>99</v>
      </c>
      <c r="O34">
        <f t="shared" si="4"/>
        <v>99</v>
      </c>
    </row>
    <row r="35" spans="1:15">
      <c r="A35" t="s">
        <v>97</v>
      </c>
      <c r="B35">
        <f>B32+1</f>
        <v>88</v>
      </c>
      <c r="C35" s="28">
        <v>42399</v>
      </c>
      <c r="D35" s="46">
        <v>0.52083333333333337</v>
      </c>
      <c r="I35" s="36">
        <f>IF(E35&lt;0,E35-F35/60,E35+F35/60)</f>
        <v>0</v>
      </c>
      <c r="J35" s="36">
        <f>IF(G35&lt;0,G35-H35/60,G35+H35/60)</f>
        <v>0</v>
      </c>
      <c r="K35">
        <v>6.88</v>
      </c>
      <c r="L35">
        <v>4</v>
      </c>
      <c r="M35" t="s">
        <v>64</v>
      </c>
      <c r="N35">
        <f t="shared" si="3"/>
        <v>6.88</v>
      </c>
      <c r="O35">
        <f t="shared" si="4"/>
        <v>4</v>
      </c>
    </row>
    <row r="36" spans="1:15">
      <c r="C36">
        <f t="shared" si="2"/>
        <v>42399</v>
      </c>
      <c r="D36" s="44">
        <f>D35</f>
        <v>0.52083333333333337</v>
      </c>
      <c r="I36" s="36">
        <f>I35</f>
        <v>0</v>
      </c>
      <c r="J36" s="36">
        <f>J35</f>
        <v>0</v>
      </c>
      <c r="N36">
        <f t="shared" si="3"/>
        <v>99</v>
      </c>
      <c r="O36">
        <f t="shared" si="4"/>
        <v>99</v>
      </c>
    </row>
    <row r="37" spans="1:15">
      <c r="C37">
        <f t="shared" si="2"/>
        <v>42399</v>
      </c>
      <c r="D37" s="44">
        <f>D35</f>
        <v>0.52083333333333337</v>
      </c>
      <c r="I37" s="36">
        <f>I35</f>
        <v>0</v>
      </c>
      <c r="J37" s="36">
        <f>J35</f>
        <v>0</v>
      </c>
      <c r="N37">
        <f t="shared" si="3"/>
        <v>99</v>
      </c>
      <c r="O37">
        <f t="shared" si="4"/>
        <v>99</v>
      </c>
    </row>
    <row r="38" spans="1:15">
      <c r="A38" t="s">
        <v>98</v>
      </c>
      <c r="B38">
        <f>B35+1</f>
        <v>89</v>
      </c>
      <c r="C38" s="28">
        <v>42399</v>
      </c>
      <c r="D38" s="46">
        <v>0.52083333333333337</v>
      </c>
      <c r="I38" s="36">
        <f>IF(E38&lt;0,E38-F38/60,E38+F38/60)</f>
        <v>0</v>
      </c>
      <c r="J38" s="36">
        <f>IF(G38&lt;0,G38-H38/60,G38+H38/60)</f>
        <v>0</v>
      </c>
      <c r="K38">
        <v>7.13</v>
      </c>
      <c r="L38">
        <v>4.25</v>
      </c>
      <c r="M38" t="s">
        <v>64</v>
      </c>
      <c r="N38">
        <f t="shared" si="3"/>
        <v>7.13</v>
      </c>
      <c r="O38">
        <f t="shared" si="4"/>
        <v>4.25</v>
      </c>
    </row>
    <row r="39" spans="1:15">
      <c r="C39">
        <f t="shared" si="2"/>
        <v>42399</v>
      </c>
      <c r="D39" s="44">
        <f>D38</f>
        <v>0.52083333333333337</v>
      </c>
      <c r="I39" s="36">
        <f>I38</f>
        <v>0</v>
      </c>
      <c r="J39" s="36">
        <f>J38</f>
        <v>0</v>
      </c>
      <c r="N39">
        <f t="shared" si="3"/>
        <v>99</v>
      </c>
      <c r="O39">
        <f t="shared" si="4"/>
        <v>99</v>
      </c>
    </row>
    <row r="40" spans="1:15">
      <c r="C40">
        <f t="shared" si="2"/>
        <v>42399</v>
      </c>
      <c r="D40" s="44">
        <f>D38</f>
        <v>0.52083333333333337</v>
      </c>
      <c r="I40" s="36">
        <f>I38</f>
        <v>0</v>
      </c>
      <c r="J40" s="36">
        <f>J38</f>
        <v>0</v>
      </c>
      <c r="N40">
        <f t="shared" si="3"/>
        <v>99</v>
      </c>
      <c r="O40">
        <f t="shared" si="4"/>
        <v>99</v>
      </c>
    </row>
    <row r="41" spans="1:15">
      <c r="A41" t="s">
        <v>99</v>
      </c>
      <c r="B41">
        <f>B38+1</f>
        <v>90</v>
      </c>
      <c r="C41" s="28">
        <v>42399</v>
      </c>
      <c r="D41" s="46">
        <v>0.52083333333333337</v>
      </c>
      <c r="I41" s="36">
        <f>IF(E41&lt;0,E41-F41/60,E41+F41/60)</f>
        <v>0</v>
      </c>
      <c r="J41" s="36">
        <f>IF(G41&lt;0,G41-H41/60,G41+H41/60)</f>
        <v>0</v>
      </c>
      <c r="K41">
        <v>7.46</v>
      </c>
      <c r="L41">
        <v>4.4400000000000004</v>
      </c>
      <c r="M41" t="s">
        <v>64</v>
      </c>
      <c r="N41">
        <f t="shared" si="3"/>
        <v>7.46</v>
      </c>
      <c r="O41">
        <f t="shared" si="4"/>
        <v>4.4400000000000004</v>
      </c>
    </row>
    <row r="42" spans="1:15">
      <c r="C42">
        <f t="shared" si="2"/>
        <v>42399</v>
      </c>
      <c r="D42" s="44">
        <f>D41</f>
        <v>0.52083333333333337</v>
      </c>
      <c r="I42" s="36">
        <f>I41</f>
        <v>0</v>
      </c>
      <c r="J42" s="36">
        <f>J41</f>
        <v>0</v>
      </c>
      <c r="N42">
        <f t="shared" si="3"/>
        <v>99</v>
      </c>
      <c r="O42">
        <f t="shared" si="4"/>
        <v>99</v>
      </c>
    </row>
    <row r="43" spans="1:15">
      <c r="C43">
        <f t="shared" si="2"/>
        <v>42399</v>
      </c>
      <c r="D43" s="44">
        <f>D41</f>
        <v>0.52083333333333337</v>
      </c>
      <c r="I43" s="36">
        <f>I41</f>
        <v>0</v>
      </c>
      <c r="J43" s="36">
        <f>J41</f>
        <v>0</v>
      </c>
      <c r="N43">
        <f t="shared" si="3"/>
        <v>99</v>
      </c>
      <c r="O43">
        <f t="shared" si="4"/>
        <v>99</v>
      </c>
    </row>
    <row r="44" spans="1:15">
      <c r="A44" t="s">
        <v>100</v>
      </c>
      <c r="B44">
        <f>B41+1</f>
        <v>91</v>
      </c>
      <c r="C44" s="28">
        <v>42399</v>
      </c>
      <c r="D44" s="46">
        <v>0.52083333333333337</v>
      </c>
      <c r="I44" s="36">
        <f>IF(E44&lt;0,E44-F44/60,E44+F44/60)</f>
        <v>0</v>
      </c>
      <c r="J44" s="36">
        <f>IF(G44&lt;0,G44-H44/60,G44+H44/60)</f>
        <v>0</v>
      </c>
      <c r="K44">
        <v>7.06</v>
      </c>
      <c r="L44">
        <v>4.12</v>
      </c>
      <c r="M44" t="s">
        <v>64</v>
      </c>
      <c r="N44">
        <f t="shared" si="3"/>
        <v>7.06</v>
      </c>
      <c r="O44">
        <f t="shared" si="4"/>
        <v>4.12</v>
      </c>
    </row>
    <row r="45" spans="1:15">
      <c r="C45">
        <f t="shared" si="2"/>
        <v>42399</v>
      </c>
      <c r="D45" s="44">
        <f>D44</f>
        <v>0.52083333333333337</v>
      </c>
      <c r="I45" s="36">
        <f>I44</f>
        <v>0</v>
      </c>
      <c r="J45" s="36">
        <f>J44</f>
        <v>0</v>
      </c>
      <c r="N45">
        <f t="shared" si="3"/>
        <v>99</v>
      </c>
      <c r="O45">
        <f t="shared" si="4"/>
        <v>99</v>
      </c>
    </row>
    <row r="46" spans="1:15">
      <c r="C46">
        <f t="shared" si="2"/>
        <v>42399</v>
      </c>
      <c r="D46" s="44">
        <f>D44</f>
        <v>0.52083333333333337</v>
      </c>
      <c r="I46" s="36">
        <f>I44</f>
        <v>0</v>
      </c>
      <c r="J46" s="36">
        <f>J44</f>
        <v>0</v>
      </c>
      <c r="N46">
        <f t="shared" si="3"/>
        <v>99</v>
      </c>
      <c r="O46">
        <f t="shared" si="4"/>
        <v>99</v>
      </c>
    </row>
    <row r="47" spans="1:15">
      <c r="A47" t="s">
        <v>101</v>
      </c>
      <c r="B47">
        <f>B44+1</f>
        <v>92</v>
      </c>
      <c r="C47" s="28">
        <v>42399</v>
      </c>
      <c r="D47" s="46">
        <v>0.52083333333333337</v>
      </c>
      <c r="I47" s="36">
        <f>IF(E47&lt;0,E47-F47/60,E47+F47/60)</f>
        <v>0</v>
      </c>
      <c r="J47" s="36">
        <f>IF(G47&lt;0,G47-H47/60,G47+H47/60)</f>
        <v>0</v>
      </c>
      <c r="K47">
        <v>7.13</v>
      </c>
      <c r="L47">
        <v>4.1399999999999997</v>
      </c>
      <c r="M47" t="s">
        <v>64</v>
      </c>
      <c r="N47">
        <f t="shared" si="3"/>
        <v>7.13</v>
      </c>
      <c r="O47">
        <f t="shared" si="4"/>
        <v>4.1399999999999997</v>
      </c>
    </row>
    <row r="48" spans="1:15">
      <c r="C48">
        <f t="shared" si="2"/>
        <v>42399</v>
      </c>
      <c r="D48" s="44">
        <f>D47</f>
        <v>0.52083333333333337</v>
      </c>
      <c r="I48" s="36">
        <f>I47</f>
        <v>0</v>
      </c>
      <c r="J48" s="36">
        <f>J47</f>
        <v>0</v>
      </c>
      <c r="N48">
        <f t="shared" si="3"/>
        <v>99</v>
      </c>
      <c r="O48">
        <f t="shared" si="4"/>
        <v>99</v>
      </c>
    </row>
    <row r="49" spans="1:15">
      <c r="C49">
        <f t="shared" si="2"/>
        <v>42399</v>
      </c>
      <c r="D49" s="44">
        <f>D47</f>
        <v>0.52083333333333337</v>
      </c>
      <c r="I49" s="36">
        <f>I47</f>
        <v>0</v>
      </c>
      <c r="J49" s="36">
        <f>J47</f>
        <v>0</v>
      </c>
      <c r="N49">
        <f t="shared" si="3"/>
        <v>99</v>
      </c>
      <c r="O49">
        <f t="shared" si="4"/>
        <v>99</v>
      </c>
    </row>
    <row r="50" spans="1:15">
      <c r="A50" t="s">
        <v>102</v>
      </c>
      <c r="B50">
        <f>B47+1</f>
        <v>93</v>
      </c>
      <c r="C50" s="28">
        <v>42399</v>
      </c>
      <c r="D50" s="46">
        <v>0.52083333333333337</v>
      </c>
      <c r="I50" s="36">
        <f>IF(E50&lt;0,E50-F50/60,E50+F50/60)</f>
        <v>0</v>
      </c>
      <c r="J50" s="36">
        <f>IF(G50&lt;0,G50-H50/60,G50+H50/60)</f>
        <v>0</v>
      </c>
      <c r="K50">
        <v>6.36</v>
      </c>
      <c r="L50">
        <v>3.73</v>
      </c>
      <c r="M50" t="s">
        <v>64</v>
      </c>
      <c r="N50">
        <f t="shared" ref="N50:N55" si="5">K50-IF(M50="h",$R$2,IF(M50="m",$R$3,IF(M50="l",$R$4,-99)))</f>
        <v>6.36</v>
      </c>
      <c r="O50">
        <f t="shared" ref="O50:O55" si="6">L50-IF(M50="h",$R$2,IF(M50="m",$R$3,IF(M50="l",$R$4,-99)))</f>
        <v>3.73</v>
      </c>
    </row>
    <row r="51" spans="1:15">
      <c r="C51">
        <f t="shared" si="2"/>
        <v>42399</v>
      </c>
      <c r="D51" s="44">
        <f>D50</f>
        <v>0.52083333333333337</v>
      </c>
      <c r="I51" s="36">
        <f>I50</f>
        <v>0</v>
      </c>
      <c r="J51" s="36">
        <f>J50</f>
        <v>0</v>
      </c>
      <c r="N51">
        <f t="shared" si="5"/>
        <v>99</v>
      </c>
      <c r="O51">
        <f t="shared" si="6"/>
        <v>99</v>
      </c>
    </row>
    <row r="52" spans="1:15">
      <c r="C52">
        <f t="shared" si="2"/>
        <v>42399</v>
      </c>
      <c r="D52" s="44">
        <f>D50</f>
        <v>0.52083333333333337</v>
      </c>
      <c r="I52" s="36">
        <f>I50</f>
        <v>0</v>
      </c>
      <c r="J52" s="36">
        <f>J50</f>
        <v>0</v>
      </c>
      <c r="N52">
        <f t="shared" si="5"/>
        <v>99</v>
      </c>
      <c r="O52">
        <f t="shared" si="6"/>
        <v>99</v>
      </c>
    </row>
    <row r="53" spans="1:15">
      <c r="A53" t="s">
        <v>103</v>
      </c>
      <c r="B53">
        <f>B50+1</f>
        <v>94</v>
      </c>
      <c r="C53" s="28">
        <v>42399</v>
      </c>
      <c r="D53" s="46">
        <v>0.52083333333333337</v>
      </c>
      <c r="I53" s="36">
        <f>IF(E53&lt;0,E53-F53/60,E53+F53/60)</f>
        <v>0</v>
      </c>
      <c r="J53" s="36">
        <f>IF(G53&lt;0,G53-H53/60,G53+H53/60)</f>
        <v>0</v>
      </c>
      <c r="K53">
        <v>6.78</v>
      </c>
      <c r="L53">
        <v>4.05</v>
      </c>
      <c r="M53" t="s">
        <v>64</v>
      </c>
      <c r="N53">
        <f t="shared" si="5"/>
        <v>6.78</v>
      </c>
      <c r="O53">
        <f t="shared" si="6"/>
        <v>4.05</v>
      </c>
    </row>
    <row r="54" spans="1:15">
      <c r="C54">
        <f t="shared" si="2"/>
        <v>42399</v>
      </c>
      <c r="D54" s="44">
        <f>D53</f>
        <v>0.52083333333333337</v>
      </c>
      <c r="I54" s="36">
        <f>I53</f>
        <v>0</v>
      </c>
      <c r="J54" s="36">
        <f>J53</f>
        <v>0</v>
      </c>
      <c r="N54">
        <f t="shared" si="5"/>
        <v>99</v>
      </c>
      <c r="O54">
        <f t="shared" si="6"/>
        <v>99</v>
      </c>
    </row>
    <row r="55" spans="1:15">
      <c r="C55">
        <f t="shared" si="2"/>
        <v>42399</v>
      </c>
      <c r="D55" s="44">
        <f>D53</f>
        <v>0.52083333333333337</v>
      </c>
      <c r="I55" s="36">
        <f>I53</f>
        <v>0</v>
      </c>
      <c r="J55" s="36">
        <f>J53</f>
        <v>0</v>
      </c>
      <c r="N55">
        <f t="shared" si="5"/>
        <v>99</v>
      </c>
      <c r="O55">
        <f t="shared" si="6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55"/>
  <sheetViews>
    <sheetView tabSelected="1" workbookViewId="0">
      <selection activeCell="O4" sqref="O4:P55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3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4" customWidth="1"/>
    <col min="10" max="10" width="6.54296875" style="21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63</v>
      </c>
    </row>
    <row r="2" spans="1:23" s="20" customFormat="1" ht="13" customHeight="1">
      <c r="A2" t="str">
        <f>CONCATENATE(Entry!$B$2,"A")</f>
        <v>77A</v>
      </c>
      <c r="B2" s="13" t="s">
        <v>21</v>
      </c>
      <c r="C2" s="28">
        <f>Entry!C2</f>
        <v>42399</v>
      </c>
      <c r="D2" s="30">
        <f>Entry!D2</f>
        <v>0.52083333333333337</v>
      </c>
      <c r="E2" s="24">
        <f>Entry!I2</f>
        <v>0</v>
      </c>
      <c r="F2" s="24">
        <f>Entry!J2</f>
        <v>0</v>
      </c>
      <c r="G2" s="13">
        <v>100</v>
      </c>
      <c r="H2" s="13">
        <v>10</v>
      </c>
      <c r="I2">
        <f>Entry!N2</f>
        <v>0.1</v>
      </c>
      <c r="J2">
        <f>Entry!O2</f>
        <v>0.1</v>
      </c>
      <c r="K2" s="14">
        <v>1</v>
      </c>
      <c r="L2" s="15">
        <f>Entry!P2</f>
        <v>1.9438</v>
      </c>
      <c r="M2" s="16">
        <f t="shared" ref="M2:M26" si="0">I2*(H2/G2)*K2</f>
        <v>1.0000000000000002E-2</v>
      </c>
      <c r="N2" s="16">
        <f t="shared" ref="N2:N26" si="1">I2/J2</f>
        <v>1</v>
      </c>
      <c r="O2" s="17"/>
      <c r="P2" s="17"/>
      <c r="Q2" s="18">
        <f t="shared" ref="Q2:Q24" si="2">(I2-J2)*L2*(H2/G2)*K2</f>
        <v>0</v>
      </c>
      <c r="R2" s="18">
        <f t="shared" ref="R2:R24" si="3">L2*(1.84*J2-I2)*(H2/G2)*K2</f>
        <v>1.6327920000000006E-2</v>
      </c>
      <c r="S2" s="18">
        <f t="shared" ref="S2:S24" si="4">Q2+R2</f>
        <v>1.6327920000000006E-2</v>
      </c>
      <c r="T2" s="19"/>
      <c r="U2" s="19"/>
      <c r="V2" s="19"/>
    </row>
    <row r="3" spans="1:23">
      <c r="A3" t="str">
        <f>CONCATENATE(Entry!$B$2,"B")</f>
        <v>77B</v>
      </c>
      <c r="B3" s="1" t="s">
        <v>21</v>
      </c>
      <c r="C3" s="28">
        <f>$C$2</f>
        <v>42399</v>
      </c>
      <c r="D3" s="30">
        <f>Entry!D3</f>
        <v>0.52083333333333337</v>
      </c>
      <c r="E3" s="24">
        <f>Entry!I3</f>
        <v>0</v>
      </c>
      <c r="F3" s="24">
        <f>Entry!J3</f>
        <v>0</v>
      </c>
      <c r="G3" s="1">
        <v>100</v>
      </c>
      <c r="H3" s="1">
        <v>10</v>
      </c>
      <c r="I3">
        <f>Entry!N3</f>
        <v>99</v>
      </c>
      <c r="J3">
        <f>Entry!O3</f>
        <v>99</v>
      </c>
      <c r="K3" s="14">
        <v>1</v>
      </c>
      <c r="L3" s="15">
        <f>L2</f>
        <v>1.9438</v>
      </c>
      <c r="M3" s="2">
        <f t="shared" si="0"/>
        <v>9.9</v>
      </c>
      <c r="N3" s="2">
        <f t="shared" si="1"/>
        <v>1</v>
      </c>
      <c r="O3" s="2"/>
      <c r="P3" s="2"/>
      <c r="Q3" s="3">
        <f t="shared" si="2"/>
        <v>0</v>
      </c>
      <c r="R3" s="3">
        <f t="shared" si="3"/>
        <v>16.164640799999997</v>
      </c>
      <c r="S3" s="3">
        <f t="shared" si="4"/>
        <v>16.164640799999997</v>
      </c>
      <c r="T3" s="3"/>
      <c r="U3" s="3"/>
      <c r="V3" s="3"/>
    </row>
    <row r="4" spans="1:23">
      <c r="A4" t="str">
        <f>CONCATENATE(Entry!$B$2,"C")</f>
        <v>77C</v>
      </c>
      <c r="B4" s="1" t="s">
        <v>21</v>
      </c>
      <c r="C4" s="28">
        <f t="shared" ref="C4:C55" si="5">$C$2</f>
        <v>42399</v>
      </c>
      <c r="D4" s="30">
        <f>Entry!D4</f>
        <v>0.52083333333333337</v>
      </c>
      <c r="E4" s="24">
        <f>Entry!I4</f>
        <v>0</v>
      </c>
      <c r="F4" s="24">
        <f>Entry!J4</f>
        <v>0</v>
      </c>
      <c r="G4" s="1">
        <v>100</v>
      </c>
      <c r="H4" s="1">
        <v>10</v>
      </c>
      <c r="I4">
        <f>Entry!N4</f>
        <v>99</v>
      </c>
      <c r="J4">
        <f>Entry!O4</f>
        <v>99</v>
      </c>
      <c r="K4" s="14">
        <v>1</v>
      </c>
      <c r="L4" s="15">
        <f t="shared" ref="L4:L55" si="6">L3</f>
        <v>1.9438</v>
      </c>
      <c r="M4" s="2">
        <f t="shared" si="0"/>
        <v>9.9</v>
      </c>
      <c r="N4" s="2">
        <f t="shared" si="1"/>
        <v>1</v>
      </c>
      <c r="O4" s="2">
        <f>(M2+M3+M4)/3</f>
        <v>6.6033333333333344</v>
      </c>
      <c r="P4" s="2">
        <f>(N2+N3+N4)/3</f>
        <v>1</v>
      </c>
      <c r="Q4" s="3">
        <f t="shared" si="2"/>
        <v>0</v>
      </c>
      <c r="R4" s="3">
        <f t="shared" si="3"/>
        <v>16.164640799999997</v>
      </c>
      <c r="S4" s="3">
        <f t="shared" si="4"/>
        <v>16.164640799999997</v>
      </c>
      <c r="T4" s="3">
        <f>(Q2+Q3+Q4)/3</f>
        <v>0</v>
      </c>
      <c r="U4" s="3">
        <f>(R2+R3+R4)/3</f>
        <v>10.781869839999999</v>
      </c>
      <c r="V4" s="3">
        <f>(S2+S3+S4)/3</f>
        <v>10.781869839999999</v>
      </c>
      <c r="W4">
        <f>STDEV(Q2:Q4)</f>
        <v>0</v>
      </c>
    </row>
    <row r="5" spans="1:23">
      <c r="A5" t="str">
        <f>CONCATENATE(Entry!$B$5,"A")</f>
        <v>78A</v>
      </c>
      <c r="B5" s="1" t="s">
        <v>21</v>
      </c>
      <c r="C5" s="28">
        <f t="shared" si="5"/>
        <v>42399</v>
      </c>
      <c r="D5" s="30">
        <f>Entry!D5</f>
        <v>0.52083333333333337</v>
      </c>
      <c r="E5" s="24">
        <f>Entry!I5</f>
        <v>0</v>
      </c>
      <c r="F5" s="24">
        <f>Entry!J5</f>
        <v>0</v>
      </c>
      <c r="G5" s="1">
        <v>100</v>
      </c>
      <c r="H5" s="1">
        <v>10</v>
      </c>
      <c r="I5">
        <f>Entry!N5</f>
        <v>9.0399999999999991</v>
      </c>
      <c r="J5">
        <f>Entry!O5</f>
        <v>5.27</v>
      </c>
      <c r="K5" s="14">
        <v>1</v>
      </c>
      <c r="L5" s="15">
        <f t="shared" si="6"/>
        <v>1.9438</v>
      </c>
      <c r="M5" s="2">
        <f t="shared" si="0"/>
        <v>0.90399999999999991</v>
      </c>
      <c r="N5" s="2">
        <f t="shared" si="1"/>
        <v>1.715370018975332</v>
      </c>
      <c r="O5" s="2"/>
      <c r="P5" s="2"/>
      <c r="Q5" s="3">
        <f t="shared" si="2"/>
        <v>0.73281259999999993</v>
      </c>
      <c r="R5" s="3">
        <f t="shared" si="3"/>
        <v>0.12766878400000012</v>
      </c>
      <c r="S5" s="3">
        <f t="shared" si="4"/>
        <v>0.86048138400000007</v>
      </c>
      <c r="T5" s="3"/>
      <c r="U5" s="3"/>
      <c r="V5" s="3"/>
    </row>
    <row r="6" spans="1:23">
      <c r="A6" t="str">
        <f>CONCATENATE(Entry!$B$5,"B")</f>
        <v>78B</v>
      </c>
      <c r="B6" s="1" t="s">
        <v>21</v>
      </c>
      <c r="C6" s="28">
        <f t="shared" si="5"/>
        <v>42399</v>
      </c>
      <c r="D6" s="30">
        <f>Entry!D6</f>
        <v>0.52083333333333337</v>
      </c>
      <c r="E6" s="24">
        <f>Entry!I6</f>
        <v>0</v>
      </c>
      <c r="F6" s="24">
        <f>Entry!J6</f>
        <v>0</v>
      </c>
      <c r="G6" s="1">
        <v>100</v>
      </c>
      <c r="H6" s="1">
        <v>10</v>
      </c>
      <c r="I6">
        <f>Entry!N6</f>
        <v>99</v>
      </c>
      <c r="J6">
        <f>Entry!O6</f>
        <v>99</v>
      </c>
      <c r="K6" s="14">
        <v>1</v>
      </c>
      <c r="L6" s="15">
        <f t="shared" si="6"/>
        <v>1.9438</v>
      </c>
      <c r="M6" s="2">
        <f t="shared" si="0"/>
        <v>9.9</v>
      </c>
      <c r="N6" s="2">
        <f t="shared" si="1"/>
        <v>1</v>
      </c>
      <c r="O6" s="2"/>
      <c r="P6" s="2"/>
      <c r="Q6" s="3">
        <f t="shared" si="2"/>
        <v>0</v>
      </c>
      <c r="R6" s="3">
        <f t="shared" si="3"/>
        <v>16.164640799999997</v>
      </c>
      <c r="S6" s="3">
        <f t="shared" si="4"/>
        <v>16.164640799999997</v>
      </c>
      <c r="T6" s="3"/>
      <c r="U6" s="3"/>
      <c r="V6" s="3"/>
    </row>
    <row r="7" spans="1:23">
      <c r="A7" t="str">
        <f>CONCATENATE(Entry!$B$5,"C")</f>
        <v>78C</v>
      </c>
      <c r="B7" s="1" t="s">
        <v>21</v>
      </c>
      <c r="C7" s="28">
        <f t="shared" si="5"/>
        <v>42399</v>
      </c>
      <c r="D7" s="30">
        <f>Entry!D7</f>
        <v>0.52083333333333337</v>
      </c>
      <c r="E7" s="24">
        <f>Entry!I7</f>
        <v>0</v>
      </c>
      <c r="F7" s="24">
        <f>Entry!J7</f>
        <v>0</v>
      </c>
      <c r="G7" s="1">
        <v>100</v>
      </c>
      <c r="H7" s="1">
        <v>10</v>
      </c>
      <c r="I7">
        <f>Entry!N7</f>
        <v>99</v>
      </c>
      <c r="J7">
        <f>Entry!O7</f>
        <v>99</v>
      </c>
      <c r="K7" s="14">
        <v>1</v>
      </c>
      <c r="L7" s="15">
        <f t="shared" si="6"/>
        <v>1.9438</v>
      </c>
      <c r="M7" s="2">
        <f t="shared" si="0"/>
        <v>9.9</v>
      </c>
      <c r="N7" s="2">
        <f t="shared" si="1"/>
        <v>1</v>
      </c>
      <c r="O7" s="2">
        <f>(M5+M6+M7)/3</f>
        <v>6.9013333333333335</v>
      </c>
      <c r="P7" s="2">
        <f>(N5+N6+N7)/3</f>
        <v>1.2384566729917774</v>
      </c>
      <c r="Q7" s="3">
        <f t="shared" si="2"/>
        <v>0</v>
      </c>
      <c r="R7" s="3">
        <f t="shared" si="3"/>
        <v>16.164640799999997</v>
      </c>
      <c r="S7" s="3">
        <f t="shared" si="4"/>
        <v>16.164640799999997</v>
      </c>
      <c r="T7" s="3">
        <f>(Q5+Q6+Q7)/3</f>
        <v>0.24427086666666664</v>
      </c>
      <c r="U7" s="3">
        <f>(R5+R6+R7)/3</f>
        <v>10.818983461333332</v>
      </c>
      <c r="V7" s="3">
        <f>(S5+S6+S7)/3</f>
        <v>11.063254327999999</v>
      </c>
      <c r="W7">
        <f>STDEV(Q5:Q7)</f>
        <v>0.42308955187554953</v>
      </c>
    </row>
    <row r="8" spans="1:23">
      <c r="A8" t="str">
        <f>CONCATENATE(Entry!$B$8,"A")</f>
        <v>79A</v>
      </c>
      <c r="B8" s="1" t="s">
        <v>21</v>
      </c>
      <c r="C8" s="28">
        <f t="shared" si="5"/>
        <v>42399</v>
      </c>
      <c r="D8" s="30">
        <f>Entry!D8</f>
        <v>0.52083333333333337</v>
      </c>
      <c r="E8" s="24">
        <f>Entry!I8</f>
        <v>0</v>
      </c>
      <c r="F8" s="24">
        <f>Entry!J8</f>
        <v>0</v>
      </c>
      <c r="G8" s="1">
        <v>100</v>
      </c>
      <c r="H8" s="1">
        <v>10</v>
      </c>
      <c r="I8">
        <f>Entry!N8</f>
        <v>8.6199999999999992</v>
      </c>
      <c r="J8">
        <f>Entry!O8</f>
        <v>5.12</v>
      </c>
      <c r="K8" s="14">
        <v>1</v>
      </c>
      <c r="L8" s="15">
        <f t="shared" si="6"/>
        <v>1.9438</v>
      </c>
      <c r="M8" s="2">
        <f t="shared" si="0"/>
        <v>0.86199999999999999</v>
      </c>
      <c r="N8" s="2">
        <f t="shared" si="1"/>
        <v>1.6835937499999998</v>
      </c>
      <c r="O8" s="2"/>
      <c r="P8" s="2"/>
      <c r="Q8" s="3">
        <f t="shared" si="2"/>
        <v>0.68032999999999988</v>
      </c>
      <c r="R8" s="3">
        <f>L8*(1.84*J8-I8)*(H8/G8)*K8</f>
        <v>0.15565950400000014</v>
      </c>
      <c r="S8" s="3">
        <f t="shared" si="4"/>
        <v>0.83598950400000005</v>
      </c>
      <c r="T8" s="3"/>
      <c r="U8" s="3"/>
      <c r="V8" s="3"/>
    </row>
    <row r="9" spans="1:23">
      <c r="A9" t="str">
        <f>CONCATENATE(Entry!$B$8,"B")</f>
        <v>79B</v>
      </c>
      <c r="B9" s="1" t="s">
        <v>21</v>
      </c>
      <c r="C9" s="28">
        <f t="shared" si="5"/>
        <v>42399</v>
      </c>
      <c r="D9" s="30">
        <f>Entry!D9</f>
        <v>0.52083333333333337</v>
      </c>
      <c r="E9" s="24">
        <f>Entry!I9</f>
        <v>0</v>
      </c>
      <c r="F9" s="24">
        <f>Entry!J9</f>
        <v>0</v>
      </c>
      <c r="G9" s="1">
        <v>100</v>
      </c>
      <c r="H9" s="1">
        <v>10</v>
      </c>
      <c r="I9">
        <f>Entry!N9</f>
        <v>99</v>
      </c>
      <c r="J9">
        <f>Entry!O9</f>
        <v>99</v>
      </c>
      <c r="K9" s="14">
        <v>1</v>
      </c>
      <c r="L9" s="15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CONCATENATE(Entry!$B$8,"C")</f>
        <v>79C</v>
      </c>
      <c r="B10" s="1" t="s">
        <v>21</v>
      </c>
      <c r="C10" s="28">
        <f t="shared" si="5"/>
        <v>42399</v>
      </c>
      <c r="D10" s="30">
        <f>Entry!D10</f>
        <v>0.52083333333333337</v>
      </c>
      <c r="E10" s="24">
        <f>Entry!I10</f>
        <v>0</v>
      </c>
      <c r="F10" s="24">
        <f>Entry!J10</f>
        <v>0</v>
      </c>
      <c r="G10" s="1">
        <v>100</v>
      </c>
      <c r="H10" s="1">
        <v>10</v>
      </c>
      <c r="I10">
        <f>Entry!N10</f>
        <v>99</v>
      </c>
      <c r="J10">
        <f>Entry!O10</f>
        <v>99</v>
      </c>
      <c r="K10" s="14">
        <v>1</v>
      </c>
      <c r="L10" s="15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6.8873333333333333</v>
      </c>
      <c r="P10" s="2">
        <f>(N8+N9+N10)/3</f>
        <v>1.2278645833333333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0.22677666666666663</v>
      </c>
      <c r="U10" s="3">
        <f>(R8+R9+R10)/3</f>
        <v>10.828313701333331</v>
      </c>
      <c r="V10" s="3">
        <f>(S8+S9+S10)/3</f>
        <v>11.055090368</v>
      </c>
      <c r="W10">
        <f>STDEV(Q8:Q10)</f>
        <v>0.39278870863777804</v>
      </c>
    </row>
    <row r="11" spans="1:23">
      <c r="A11" t="str">
        <f>CONCATENATE(Entry!$B$11,"A")</f>
        <v>80A</v>
      </c>
      <c r="B11" s="1" t="s">
        <v>21</v>
      </c>
      <c r="C11" s="28">
        <f t="shared" si="5"/>
        <v>42399</v>
      </c>
      <c r="D11" s="30">
        <f>Entry!D11</f>
        <v>0.52083333333333337</v>
      </c>
      <c r="E11" s="24">
        <f>Entry!I11</f>
        <v>0</v>
      </c>
      <c r="F11" s="24">
        <f>Entry!J11</f>
        <v>0</v>
      </c>
      <c r="G11" s="1">
        <v>100</v>
      </c>
      <c r="H11" s="1">
        <v>10</v>
      </c>
      <c r="I11">
        <f>Entry!N11</f>
        <v>8.81</v>
      </c>
      <c r="J11">
        <f>Entry!O11</f>
        <v>5.13</v>
      </c>
      <c r="K11" s="14">
        <v>1</v>
      </c>
      <c r="L11" s="15">
        <f t="shared" si="6"/>
        <v>1.9438</v>
      </c>
      <c r="M11" s="2">
        <f t="shared" si="0"/>
        <v>0.88100000000000012</v>
      </c>
      <c r="N11" s="2">
        <f t="shared" si="1"/>
        <v>1.7173489278752438</v>
      </c>
      <c r="O11" s="2"/>
      <c r="P11" s="2"/>
      <c r="Q11" s="3">
        <f t="shared" si="2"/>
        <v>0.71531840000000013</v>
      </c>
      <c r="R11" s="3">
        <f t="shared" si="3"/>
        <v>0.12230389599999983</v>
      </c>
      <c r="S11" s="3">
        <f t="shared" si="4"/>
        <v>0.83762229599999993</v>
      </c>
      <c r="T11" s="3"/>
      <c r="U11" s="3"/>
      <c r="V11" s="3"/>
    </row>
    <row r="12" spans="1:23">
      <c r="A12" t="str">
        <f>CONCATENATE(Entry!$B$11,"B")</f>
        <v>80B</v>
      </c>
      <c r="B12" s="1" t="s">
        <v>21</v>
      </c>
      <c r="C12" s="28">
        <f t="shared" si="5"/>
        <v>42399</v>
      </c>
      <c r="D12" s="30">
        <f>Entry!D12</f>
        <v>0.52083333333333337</v>
      </c>
      <c r="E12" s="24">
        <f>Entry!I12</f>
        <v>0</v>
      </c>
      <c r="F12" s="24">
        <f>Entry!J12</f>
        <v>0</v>
      </c>
      <c r="G12" s="1">
        <v>100</v>
      </c>
      <c r="H12" s="1">
        <v>10</v>
      </c>
      <c r="I12">
        <f>Entry!N12</f>
        <v>99</v>
      </c>
      <c r="J12">
        <f>Entry!O12</f>
        <v>99</v>
      </c>
      <c r="K12" s="14">
        <v>1</v>
      </c>
      <c r="L12" s="15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CONCATENATE(Entry!$B$11,"C")</f>
        <v>80C</v>
      </c>
      <c r="B13" s="1" t="s">
        <v>21</v>
      </c>
      <c r="C13" s="28">
        <f t="shared" si="5"/>
        <v>42399</v>
      </c>
      <c r="D13" s="30">
        <f>Entry!D13</f>
        <v>0.52083333333333337</v>
      </c>
      <c r="E13" s="24">
        <f>Entry!I13</f>
        <v>0</v>
      </c>
      <c r="F13" s="24">
        <f>Entry!J13</f>
        <v>0</v>
      </c>
      <c r="G13" s="1">
        <v>100</v>
      </c>
      <c r="H13" s="1">
        <v>10</v>
      </c>
      <c r="I13">
        <f>Entry!N13</f>
        <v>99</v>
      </c>
      <c r="J13">
        <f>Entry!O13</f>
        <v>99</v>
      </c>
      <c r="K13" s="14">
        <v>1</v>
      </c>
      <c r="L13" s="15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6.8936666666666673</v>
      </c>
      <c r="P13" s="2">
        <f>(N11+N12+N13)/3</f>
        <v>1.2391163092917479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0.23843946666666671</v>
      </c>
      <c r="U13" s="3">
        <f>(R11+R12+R13)/3</f>
        <v>10.817195165333331</v>
      </c>
      <c r="V13" s="3">
        <f>(S11+S12+S13)/3</f>
        <v>11.055634631999999</v>
      </c>
      <c r="W13">
        <f>STDEV(Q11:Q13)</f>
        <v>0.4129892707962925</v>
      </c>
    </row>
    <row r="14" spans="1:23">
      <c r="A14" t="str">
        <f>CONCATENATE(Entry!$B$14,"A")</f>
        <v>81A</v>
      </c>
      <c r="B14" s="1" t="s">
        <v>21</v>
      </c>
      <c r="C14" s="28">
        <f t="shared" si="5"/>
        <v>42399</v>
      </c>
      <c r="D14" s="30">
        <f>Entry!D14</f>
        <v>0.52083333333333337</v>
      </c>
      <c r="E14" s="24">
        <f>Entry!I14</f>
        <v>0</v>
      </c>
      <c r="F14" s="24">
        <f>Entry!J14</f>
        <v>0</v>
      </c>
      <c r="G14" s="1">
        <v>100</v>
      </c>
      <c r="H14" s="1">
        <v>10</v>
      </c>
      <c r="I14">
        <f>Entry!N14</f>
        <v>8.75</v>
      </c>
      <c r="J14">
        <f>Entry!O14</f>
        <v>5.17</v>
      </c>
      <c r="K14" s="14">
        <v>1</v>
      </c>
      <c r="L14" s="15">
        <f t="shared" si="6"/>
        <v>1.9438</v>
      </c>
      <c r="M14" s="2">
        <f t="shared" si="0"/>
        <v>0.875</v>
      </c>
      <c r="N14" s="2">
        <f t="shared" si="1"/>
        <v>1.6924564796905224</v>
      </c>
      <c r="O14" s="2"/>
      <c r="P14" s="2"/>
      <c r="Q14" s="3">
        <f t="shared" si="2"/>
        <v>0.69588040000000007</v>
      </c>
      <c r="R14" s="3">
        <f t="shared" si="3"/>
        <v>0.14827306400000007</v>
      </c>
      <c r="S14" s="3">
        <f t="shared" si="4"/>
        <v>0.84415346400000013</v>
      </c>
      <c r="T14" s="3"/>
      <c r="U14" s="3"/>
      <c r="V14" s="3"/>
    </row>
    <row r="15" spans="1:23">
      <c r="A15" t="str">
        <f>CONCATENATE(Entry!$B$14,"B")</f>
        <v>81B</v>
      </c>
      <c r="B15" s="1" t="s">
        <v>21</v>
      </c>
      <c r="C15" s="28">
        <f t="shared" si="5"/>
        <v>42399</v>
      </c>
      <c r="D15" s="30">
        <f>Entry!D15</f>
        <v>0.52083333333333337</v>
      </c>
      <c r="E15" s="24">
        <f>Entry!I15</f>
        <v>0</v>
      </c>
      <c r="F15" s="24">
        <f>Entry!J15</f>
        <v>0</v>
      </c>
      <c r="G15" s="1">
        <v>100</v>
      </c>
      <c r="H15" s="1">
        <v>10</v>
      </c>
      <c r="I15">
        <f>Entry!N15</f>
        <v>99</v>
      </c>
      <c r="J15">
        <f>Entry!O15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CONCATENATE(Entry!$B$14,"C")</f>
        <v>81C</v>
      </c>
      <c r="B16" s="1" t="s">
        <v>21</v>
      </c>
      <c r="C16" s="28">
        <f t="shared" si="5"/>
        <v>42399</v>
      </c>
      <c r="D16" s="30">
        <f>Entry!D16</f>
        <v>0.52083333333333337</v>
      </c>
      <c r="E16" s="24">
        <f>Entry!I16</f>
        <v>0</v>
      </c>
      <c r="F16" s="24">
        <f>Entry!J16</f>
        <v>0</v>
      </c>
      <c r="G16" s="1">
        <v>100</v>
      </c>
      <c r="H16" s="1">
        <v>10</v>
      </c>
      <c r="I16">
        <f>Entry!N16</f>
        <v>99</v>
      </c>
      <c r="J16">
        <f>Entry!O16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6.8916666666666666</v>
      </c>
      <c r="P16" s="2">
        <f>(N14+N15+N16)/3</f>
        <v>1.2308188265635074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0.23196013333333335</v>
      </c>
      <c r="U16" s="3">
        <f>(R14+R15+R16)/3</f>
        <v>10.825851554666665</v>
      </c>
      <c r="V16" s="3">
        <f>(S14+S15+S16)/3</f>
        <v>11.057811687999999</v>
      </c>
      <c r="W16">
        <f>STDEV(Q14:Q16)</f>
        <v>0.40176673626378451</v>
      </c>
    </row>
    <row r="17" spans="1:23">
      <c r="A17" t="str">
        <f>CONCATENATE(Entry!$B$17,"A")</f>
        <v>82A</v>
      </c>
      <c r="B17" s="1" t="s">
        <v>21</v>
      </c>
      <c r="C17" s="28">
        <f t="shared" si="5"/>
        <v>42399</v>
      </c>
      <c r="D17" s="30">
        <f>Entry!D17</f>
        <v>0.52083333333333337</v>
      </c>
      <c r="E17" s="24">
        <f>Entry!I17</f>
        <v>0</v>
      </c>
      <c r="F17" s="24">
        <f>Entry!J17</f>
        <v>0</v>
      </c>
      <c r="G17" s="1">
        <v>100</v>
      </c>
      <c r="H17" s="1">
        <v>10</v>
      </c>
      <c r="I17">
        <f>Entry!N17</f>
        <v>5.01</v>
      </c>
      <c r="J17">
        <f>Entry!O17</f>
        <v>2.92</v>
      </c>
      <c r="K17" s="14">
        <v>1</v>
      </c>
      <c r="L17" s="15">
        <f t="shared" si="6"/>
        <v>1.9438</v>
      </c>
      <c r="M17" s="2">
        <f t="shared" si="0"/>
        <v>0.501</v>
      </c>
      <c r="N17" s="2">
        <f t="shared" si="1"/>
        <v>1.7157534246575341</v>
      </c>
      <c r="O17" s="2"/>
      <c r="P17" s="2"/>
      <c r="Q17" s="3">
        <f t="shared" si="2"/>
        <v>0.40625420000000001</v>
      </c>
      <c r="R17" s="3">
        <f t="shared" si="3"/>
        <v>7.0521064000000008E-2</v>
      </c>
      <c r="S17" s="3">
        <f t="shared" si="4"/>
        <v>0.47677526400000003</v>
      </c>
      <c r="T17" s="3"/>
      <c r="U17" s="3"/>
      <c r="V17" s="3"/>
    </row>
    <row r="18" spans="1:23">
      <c r="A18" t="str">
        <f>CONCATENATE(Entry!$B$17,"B")</f>
        <v>82B</v>
      </c>
      <c r="B18" s="1" t="s">
        <v>21</v>
      </c>
      <c r="C18" s="28">
        <f t="shared" si="5"/>
        <v>42399</v>
      </c>
      <c r="D18" s="30">
        <f>Entry!D18</f>
        <v>0.52083333333333337</v>
      </c>
      <c r="E18" s="24">
        <f>Entry!I18</f>
        <v>0</v>
      </c>
      <c r="F18" s="24">
        <f>Entry!J18</f>
        <v>0</v>
      </c>
      <c r="G18" s="1">
        <v>100</v>
      </c>
      <c r="H18" s="1">
        <v>10</v>
      </c>
      <c r="I18">
        <f>Entry!N18</f>
        <v>99</v>
      </c>
      <c r="J18">
        <f>Entry!O18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CONCATENATE(Entry!$B$17,"C")</f>
        <v>82C</v>
      </c>
      <c r="B19" s="1" t="s">
        <v>21</v>
      </c>
      <c r="C19" s="28">
        <f t="shared" si="5"/>
        <v>42399</v>
      </c>
      <c r="D19" s="30">
        <f>Entry!D19</f>
        <v>0.52083333333333337</v>
      </c>
      <c r="E19" s="24">
        <f>Entry!I19</f>
        <v>0</v>
      </c>
      <c r="F19" s="24">
        <f>Entry!J19</f>
        <v>0</v>
      </c>
      <c r="G19" s="1">
        <v>100</v>
      </c>
      <c r="H19" s="1">
        <v>10</v>
      </c>
      <c r="I19">
        <f>Entry!N19</f>
        <v>99</v>
      </c>
      <c r="J19">
        <f>Entry!O19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6.7670000000000003</v>
      </c>
      <c r="P19" s="2">
        <f>(N17+N18+N19)/3</f>
        <v>1.2385844748858448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0.13541806666666667</v>
      </c>
      <c r="U19" s="3">
        <f>(R17+R18+R19)/3</f>
        <v>10.799934221333331</v>
      </c>
      <c r="V19" s="3">
        <f>(S17+S18+S19)/3</f>
        <v>10.935352287999999</v>
      </c>
      <c r="W19">
        <f>STDEV(Q17:Q19)</f>
        <v>0.23455097172941605</v>
      </c>
    </row>
    <row r="20" spans="1:23">
      <c r="A20" t="str">
        <f>CONCATENATE(Entry!$B$20,"A")</f>
        <v>83A</v>
      </c>
      <c r="B20" s="1" t="s">
        <v>21</v>
      </c>
      <c r="C20" s="28">
        <f t="shared" si="5"/>
        <v>42399</v>
      </c>
      <c r="D20" s="30">
        <f>Entry!D20</f>
        <v>0.52083333333333337</v>
      </c>
      <c r="E20" s="24">
        <f>Entry!I20</f>
        <v>0</v>
      </c>
      <c r="F20" s="24">
        <f>Entry!J20</f>
        <v>0</v>
      </c>
      <c r="G20" s="1">
        <v>100</v>
      </c>
      <c r="H20" s="1">
        <v>10</v>
      </c>
      <c r="I20">
        <f>Entry!N20</f>
        <v>12</v>
      </c>
      <c r="J20">
        <f>Entry!O20</f>
        <v>7.02</v>
      </c>
      <c r="K20" s="14">
        <v>1</v>
      </c>
      <c r="L20" s="15">
        <f t="shared" si="6"/>
        <v>1.9438</v>
      </c>
      <c r="M20" s="2">
        <f t="shared" si="0"/>
        <v>1.2000000000000002</v>
      </c>
      <c r="N20" s="2">
        <f t="shared" si="1"/>
        <v>1.7094017094017095</v>
      </c>
      <c r="O20" s="2"/>
      <c r="P20" s="2"/>
      <c r="Q20" s="3">
        <f t="shared" si="2"/>
        <v>0.96801240000000011</v>
      </c>
      <c r="R20" s="3">
        <f t="shared" si="3"/>
        <v>0.17820758400000006</v>
      </c>
      <c r="S20" s="3">
        <f t="shared" si="4"/>
        <v>1.1462199840000002</v>
      </c>
      <c r="T20" s="3"/>
      <c r="U20" s="3"/>
      <c r="V20" s="3"/>
      <c r="W20" s="42"/>
    </row>
    <row r="21" spans="1:23">
      <c r="A21" t="str">
        <f>CONCATENATE(Entry!$B$20,"B")</f>
        <v>83B</v>
      </c>
      <c r="B21" s="1" t="s">
        <v>21</v>
      </c>
      <c r="C21" s="28">
        <f t="shared" si="5"/>
        <v>42399</v>
      </c>
      <c r="D21" s="30">
        <f>Entry!D21</f>
        <v>0.52083333333333337</v>
      </c>
      <c r="E21" s="24">
        <f>Entry!I21</f>
        <v>0</v>
      </c>
      <c r="F21" s="24">
        <f>Entry!J21</f>
        <v>0</v>
      </c>
      <c r="G21" s="1">
        <v>100</v>
      </c>
      <c r="H21" s="1">
        <v>10</v>
      </c>
      <c r="I21">
        <f>Entry!N21</f>
        <v>99</v>
      </c>
      <c r="J21">
        <f>Entry!O21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CONCATENATE(Entry!$B$20,"C")</f>
        <v>83C</v>
      </c>
      <c r="B22" s="1" t="s">
        <v>21</v>
      </c>
      <c r="C22" s="28">
        <f t="shared" si="5"/>
        <v>42399</v>
      </c>
      <c r="D22" s="30">
        <f>Entry!D22</f>
        <v>0.52083333333333337</v>
      </c>
      <c r="E22" s="24">
        <f>Entry!I22</f>
        <v>0</v>
      </c>
      <c r="F22" s="24">
        <f>Entry!J22</f>
        <v>0</v>
      </c>
      <c r="G22" s="1">
        <v>100</v>
      </c>
      <c r="H22" s="1">
        <v>10</v>
      </c>
      <c r="I22">
        <f>Entry!N22</f>
        <v>99</v>
      </c>
      <c r="J22">
        <f>Entry!O22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7</v>
      </c>
      <c r="P22" s="2">
        <f>(N20+N21+N22)/3</f>
        <v>1.2364672364672364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0.32267080000000004</v>
      </c>
      <c r="U22" s="3">
        <f>(R20+R21+R22)/3</f>
        <v>10.835829727999998</v>
      </c>
      <c r="V22" s="3">
        <f>(S20+S21+S22)/3</f>
        <v>11.158500527999999</v>
      </c>
      <c r="W22">
        <f>STDEV(Q20:Q22)</f>
        <v>0.55888221971889573</v>
      </c>
    </row>
    <row r="23" spans="1:23">
      <c r="A23" t="str">
        <f>CONCATENATE(Entry!$B$23,"A")</f>
        <v>84A</v>
      </c>
      <c r="B23" s="1" t="s">
        <v>21</v>
      </c>
      <c r="C23" s="28">
        <f t="shared" si="5"/>
        <v>42399</v>
      </c>
      <c r="D23" s="30">
        <f>Entry!D23</f>
        <v>0.52083333333333337</v>
      </c>
      <c r="E23" s="24">
        <f>Entry!I23</f>
        <v>0</v>
      </c>
      <c r="F23" s="24">
        <f>Entry!J23</f>
        <v>0</v>
      </c>
      <c r="G23" s="1">
        <v>100</v>
      </c>
      <c r="H23" s="1">
        <v>10</v>
      </c>
      <c r="I23">
        <f>Entry!N23</f>
        <v>7.32</v>
      </c>
      <c r="J23">
        <f>Entry!O23</f>
        <v>4.29</v>
      </c>
      <c r="K23" s="14">
        <v>1</v>
      </c>
      <c r="L23" s="15">
        <f t="shared" si="6"/>
        <v>1.9438</v>
      </c>
      <c r="M23" s="2">
        <f t="shared" si="0"/>
        <v>0.7320000000000001</v>
      </c>
      <c r="N23" s="2">
        <f t="shared" si="1"/>
        <v>1.7062937062937062</v>
      </c>
      <c r="O23" s="2"/>
      <c r="P23" s="2"/>
      <c r="Q23" s="3">
        <f t="shared" si="2"/>
        <v>0.58897140000000003</v>
      </c>
      <c r="R23" s="3">
        <f t="shared" si="3"/>
        <v>0.11149636799999998</v>
      </c>
      <c r="S23" s="3">
        <f t="shared" si="4"/>
        <v>0.70046776799999999</v>
      </c>
      <c r="T23" s="3"/>
      <c r="U23" s="3"/>
      <c r="V23" s="3"/>
    </row>
    <row r="24" spans="1:23">
      <c r="A24" t="str">
        <f>CONCATENATE(Entry!$B$23,"B")</f>
        <v>84B</v>
      </c>
      <c r="B24" s="1" t="s">
        <v>21</v>
      </c>
      <c r="C24" s="28">
        <f t="shared" si="5"/>
        <v>42399</v>
      </c>
      <c r="D24" s="30">
        <f>Entry!D24</f>
        <v>0.52083333333333337</v>
      </c>
      <c r="E24" s="24">
        <f>Entry!I24</f>
        <v>0</v>
      </c>
      <c r="F24" s="24">
        <f>Entry!J24</f>
        <v>0</v>
      </c>
      <c r="G24" s="1">
        <v>100</v>
      </c>
      <c r="H24" s="1">
        <v>10</v>
      </c>
      <c r="I24">
        <f>Entry!N24</f>
        <v>99</v>
      </c>
      <c r="J24">
        <f>Entry!O24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CONCATENATE(Entry!$B$23,"C")</f>
        <v>84C</v>
      </c>
      <c r="B25" s="1" t="s">
        <v>21</v>
      </c>
      <c r="C25" s="28">
        <f t="shared" si="5"/>
        <v>42399</v>
      </c>
      <c r="D25" s="30">
        <f>Entry!D25</f>
        <v>0.52083333333333337</v>
      </c>
      <c r="E25" s="24">
        <f>Entry!I25</f>
        <v>0</v>
      </c>
      <c r="F25" s="24">
        <f>Entry!J25</f>
        <v>0</v>
      </c>
      <c r="G25" s="1">
        <v>100</v>
      </c>
      <c r="H25" s="1">
        <v>10</v>
      </c>
      <c r="I25">
        <f>Entry!N25</f>
        <v>99</v>
      </c>
      <c r="J25">
        <f>Entry!O25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6.8440000000000003</v>
      </c>
      <c r="P25" s="2">
        <f>(N23+N24+N25)/3</f>
        <v>1.2354312354312353</v>
      </c>
      <c r="Q25" s="3">
        <f t="shared" ref="Q25:Q55" si="7">(I25-J25)*L25*(H25/G25)*K25</f>
        <v>0</v>
      </c>
      <c r="R25" s="3">
        <f t="shared" ref="R25:R55" si="8">L25*(1.84*J25-I25)*(H25/G25)*K25</f>
        <v>16.164640799999997</v>
      </c>
      <c r="S25" s="3">
        <f t="shared" ref="S25:S55" si="9">Q25+R25</f>
        <v>16.164640799999997</v>
      </c>
      <c r="T25" s="3">
        <f>(Q23+Q24+Q25)/3</f>
        <v>0.19632380000000002</v>
      </c>
      <c r="U25" s="3">
        <f>(R23+R24+R25)/3</f>
        <v>10.813592655999997</v>
      </c>
      <c r="V25" s="3">
        <f>(S23+S24+S25)/3</f>
        <v>11.009916455999999</v>
      </c>
      <c r="W25">
        <f>STDEV(Q23:Q25)</f>
        <v>0.34004279633499074</v>
      </c>
    </row>
    <row r="26" spans="1:23">
      <c r="A26" t="str">
        <f>CONCATENATE(Entry!$B$26,"A")</f>
        <v>85A</v>
      </c>
      <c r="B26" s="1" t="s">
        <v>21</v>
      </c>
      <c r="C26" s="28">
        <f t="shared" si="5"/>
        <v>42399</v>
      </c>
      <c r="D26" s="30">
        <f>Entry!D26</f>
        <v>0.52083333333333337</v>
      </c>
      <c r="E26" s="24">
        <f>Entry!I26</f>
        <v>0</v>
      </c>
      <c r="F26" s="24">
        <f>Entry!J26</f>
        <v>0</v>
      </c>
      <c r="G26" s="1">
        <v>100</v>
      </c>
      <c r="H26" s="1">
        <v>10</v>
      </c>
      <c r="I26">
        <f>Entry!N26</f>
        <v>7.03</v>
      </c>
      <c r="J26">
        <f>Entry!O26</f>
        <v>4.12</v>
      </c>
      <c r="K26" s="14">
        <v>1</v>
      </c>
      <c r="L26" s="15">
        <f t="shared" si="6"/>
        <v>1.9438</v>
      </c>
      <c r="M26" s="2">
        <f t="shared" si="0"/>
        <v>0.70300000000000007</v>
      </c>
      <c r="N26" s="2">
        <f t="shared" si="1"/>
        <v>1.7063106796116505</v>
      </c>
      <c r="O26" s="2"/>
      <c r="P26" s="2"/>
      <c r="Q26" s="3">
        <f t="shared" si="7"/>
        <v>0.56564579999999998</v>
      </c>
      <c r="R26" s="3">
        <f t="shared" si="8"/>
        <v>0.10706450400000012</v>
      </c>
      <c r="S26" s="3">
        <f t="shared" si="9"/>
        <v>0.67271030400000009</v>
      </c>
      <c r="T26" s="3"/>
      <c r="U26" s="3"/>
      <c r="V26" s="3"/>
    </row>
    <row r="27" spans="1:23">
      <c r="A27" t="str">
        <f>CONCATENATE(Entry!$B$26,"B")</f>
        <v>85B</v>
      </c>
      <c r="B27" s="1" t="s">
        <v>21</v>
      </c>
      <c r="C27" s="28">
        <f t="shared" si="5"/>
        <v>42399</v>
      </c>
      <c r="D27" s="30">
        <f>Entry!D27</f>
        <v>0.52083333333333337</v>
      </c>
      <c r="E27" s="24">
        <f>Entry!I27</f>
        <v>0</v>
      </c>
      <c r="F27" s="24">
        <f>Entry!J27</f>
        <v>0</v>
      </c>
      <c r="G27" s="1">
        <v>100</v>
      </c>
      <c r="H27" s="1">
        <v>10</v>
      </c>
      <c r="I27">
        <f>Entry!N27</f>
        <v>99</v>
      </c>
      <c r="J27">
        <f>Entry!O27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CONCATENATE(Entry!$B$26,"C")</f>
        <v>85C</v>
      </c>
      <c r="B28" s="1" t="s">
        <v>21</v>
      </c>
      <c r="C28" s="28">
        <f t="shared" si="5"/>
        <v>42399</v>
      </c>
      <c r="D28" s="30">
        <f>Entry!D28</f>
        <v>0.52083333333333337</v>
      </c>
      <c r="E28" s="24">
        <f>Entry!I28</f>
        <v>0</v>
      </c>
      <c r="F28" s="24">
        <f>Entry!J28</f>
        <v>0</v>
      </c>
      <c r="G28" s="1">
        <v>100</v>
      </c>
      <c r="H28" s="1">
        <v>10</v>
      </c>
      <c r="I28">
        <f>Entry!N28</f>
        <v>99</v>
      </c>
      <c r="J28">
        <f>Entry!O28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6.8343333333333334</v>
      </c>
      <c r="P28" s="2">
        <f>(N26+N27+N28)/3</f>
        <v>1.2354368932038835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0.18854859999999998</v>
      </c>
      <c r="U28" s="3">
        <f>(R26+R27+R28)/3</f>
        <v>10.812115367999999</v>
      </c>
      <c r="V28" s="3">
        <f>(S26+S27+S28)/3</f>
        <v>11.000663967999998</v>
      </c>
      <c r="W28">
        <f>STDEV(Q26:Q28)</f>
        <v>0.32657575489598123</v>
      </c>
    </row>
    <row r="29" spans="1:23">
      <c r="A29" t="str">
        <f>CONCATENATE(Entry!$B$29,"A")</f>
        <v>86A</v>
      </c>
      <c r="B29" s="1" t="s">
        <v>21</v>
      </c>
      <c r="C29" s="28">
        <f t="shared" si="5"/>
        <v>42399</v>
      </c>
      <c r="D29" s="30">
        <f>Entry!D29</f>
        <v>0.52083333333333337</v>
      </c>
      <c r="E29" s="24">
        <f>Entry!I29</f>
        <v>0</v>
      </c>
      <c r="F29" s="24">
        <f>Entry!J29</f>
        <v>0</v>
      </c>
      <c r="G29" s="1">
        <v>100</v>
      </c>
      <c r="H29" s="1">
        <v>10</v>
      </c>
      <c r="I29">
        <f>Entry!N29</f>
        <v>7.66</v>
      </c>
      <c r="J29">
        <f>Entry!O29</f>
        <v>4.49</v>
      </c>
      <c r="K29" s="14">
        <v>1</v>
      </c>
      <c r="L29" s="15">
        <f t="shared" si="6"/>
        <v>1.9438</v>
      </c>
      <c r="M29" s="2">
        <f t="shared" ref="M29" si="10">I29*(H29/G29)*K29</f>
        <v>0.76600000000000001</v>
      </c>
      <c r="N29" s="2">
        <f t="shared" ref="N29" si="11">I29/J29</f>
        <v>1.7060133630289531</v>
      </c>
      <c r="O29" s="2"/>
      <c r="P29" s="2"/>
      <c r="Q29" s="3">
        <f t="shared" si="7"/>
        <v>0.61618459999999997</v>
      </c>
      <c r="R29" s="3">
        <f t="shared" si="8"/>
        <v>0.11693900800000023</v>
      </c>
      <c r="S29" s="3">
        <f t="shared" si="9"/>
        <v>0.7331236080000002</v>
      </c>
      <c r="T29" s="3"/>
      <c r="U29" s="3"/>
      <c r="V29" s="3"/>
    </row>
    <row r="30" spans="1:23">
      <c r="A30" t="str">
        <f>CONCATENATE(Entry!$B$29,"B")</f>
        <v>86B</v>
      </c>
      <c r="B30" s="1" t="s">
        <v>21</v>
      </c>
      <c r="C30" s="28">
        <f t="shared" si="5"/>
        <v>42399</v>
      </c>
      <c r="D30" s="30">
        <f>Entry!D30</f>
        <v>0.52083333333333337</v>
      </c>
      <c r="E30" s="24">
        <f>Entry!I30</f>
        <v>0</v>
      </c>
      <c r="F30" s="24">
        <f>Entry!J30</f>
        <v>0</v>
      </c>
      <c r="G30" s="1">
        <v>100</v>
      </c>
      <c r="H30" s="1">
        <v>10</v>
      </c>
      <c r="I30">
        <f>Entry!N30</f>
        <v>99</v>
      </c>
      <c r="J30">
        <f>Entry!O30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CONCATENATE(Entry!$B$29,"C")</f>
        <v>86C</v>
      </c>
      <c r="B31" s="1" t="s">
        <v>21</v>
      </c>
      <c r="C31" s="28">
        <f t="shared" si="5"/>
        <v>42399</v>
      </c>
      <c r="D31" s="30">
        <f>Entry!D31</f>
        <v>0.52083333333333337</v>
      </c>
      <c r="E31" s="24">
        <f>Entry!I31</f>
        <v>0</v>
      </c>
      <c r="F31" s="24">
        <f>Entry!J31</f>
        <v>0</v>
      </c>
      <c r="G31" s="1">
        <v>100</v>
      </c>
      <c r="H31" s="1">
        <v>10</v>
      </c>
      <c r="I31">
        <f>Entry!N31</f>
        <v>99</v>
      </c>
      <c r="J31">
        <f>Entry!O31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6.8553333333333342</v>
      </c>
      <c r="P31" s="2">
        <f>(N29+N30+N31)/3</f>
        <v>1.2353377876763176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0.20539486666666665</v>
      </c>
      <c r="U31" s="3">
        <f>(R29+R30+R31)/3</f>
        <v>10.81540686933333</v>
      </c>
      <c r="V31" s="3">
        <f>(S29+S30+S31)/3</f>
        <v>11.020801735999997</v>
      </c>
      <c r="W31">
        <f>STDEV(Q29:Q31)</f>
        <v>0.35575434468050182</v>
      </c>
    </row>
    <row r="32" spans="1:23">
      <c r="A32" t="str">
        <f>CONCATENATE(Entry!$B$32,"A")</f>
        <v>87A</v>
      </c>
      <c r="B32" s="1" t="s">
        <v>21</v>
      </c>
      <c r="C32" s="28">
        <f t="shared" si="5"/>
        <v>42399</v>
      </c>
      <c r="D32" s="30">
        <f>Entry!D32</f>
        <v>0.52083333333333337</v>
      </c>
      <c r="E32" s="24">
        <f>Entry!I32</f>
        <v>0</v>
      </c>
      <c r="F32" s="24">
        <f>Entry!J32</f>
        <v>0</v>
      </c>
      <c r="G32" s="1">
        <v>100</v>
      </c>
      <c r="H32" s="1">
        <v>10</v>
      </c>
      <c r="I32">
        <f>Entry!N32</f>
        <v>3.71</v>
      </c>
      <c r="J32">
        <f>Entry!O32</f>
        <v>2.2599999999999998</v>
      </c>
      <c r="K32" s="14">
        <v>1</v>
      </c>
      <c r="L32" s="15">
        <f t="shared" si="6"/>
        <v>1.9438</v>
      </c>
      <c r="M32" s="2">
        <f t="shared" ref="M32" si="12">I32*(H32/G32)*K32</f>
        <v>0.371</v>
      </c>
      <c r="N32" s="2">
        <f t="shared" ref="N32" si="13">I32/J32</f>
        <v>1.6415929203539825</v>
      </c>
      <c r="O32" s="2"/>
      <c r="P32" s="2"/>
      <c r="Q32" s="3">
        <f t="shared" si="7"/>
        <v>0.28185100000000002</v>
      </c>
      <c r="R32" s="3">
        <f t="shared" si="8"/>
        <v>8.7159991999999908E-2</v>
      </c>
      <c r="S32" s="3">
        <f t="shared" si="9"/>
        <v>0.36901099199999993</v>
      </c>
      <c r="T32" s="3"/>
      <c r="U32" s="3"/>
      <c r="V32" s="3"/>
    </row>
    <row r="33" spans="1:23">
      <c r="A33" t="str">
        <f>CONCATENATE(Entry!$B$32,"B")</f>
        <v>87B</v>
      </c>
      <c r="B33" s="1" t="s">
        <v>21</v>
      </c>
      <c r="C33" s="28">
        <f t="shared" si="5"/>
        <v>42399</v>
      </c>
      <c r="D33" s="30">
        <f>Entry!D33</f>
        <v>0.52083333333333337</v>
      </c>
      <c r="E33" s="24">
        <f>Entry!I33</f>
        <v>0</v>
      </c>
      <c r="F33" s="24">
        <f>Entry!J33</f>
        <v>0</v>
      </c>
      <c r="G33" s="1">
        <v>100</v>
      </c>
      <c r="H33" s="1">
        <v>10</v>
      </c>
      <c r="I33">
        <f>Entry!N33</f>
        <v>99</v>
      </c>
      <c r="J33">
        <f>Entry!O33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CONCATENATE(Entry!$B$32,"C")</f>
        <v>87C</v>
      </c>
      <c r="B34" s="1" t="s">
        <v>21</v>
      </c>
      <c r="C34" s="28">
        <f t="shared" si="5"/>
        <v>42399</v>
      </c>
      <c r="D34" s="30">
        <f>Entry!D34</f>
        <v>0.52083333333333337</v>
      </c>
      <c r="E34" s="24">
        <f>Entry!I34</f>
        <v>0</v>
      </c>
      <c r="F34" s="24">
        <f>Entry!J34</f>
        <v>0</v>
      </c>
      <c r="G34" s="1">
        <v>100</v>
      </c>
      <c r="H34" s="1">
        <v>10</v>
      </c>
      <c r="I34">
        <f>Entry!N34</f>
        <v>99</v>
      </c>
      <c r="J34">
        <f>Entry!O34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6.7236666666666665</v>
      </c>
      <c r="P34" s="2">
        <f>(N32+N33+N34)/3</f>
        <v>1.2138643067846608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9.3950333333333344E-2</v>
      </c>
      <c r="U34" s="3">
        <f>(R32+R33+R34)/3</f>
        <v>10.805480530666665</v>
      </c>
      <c r="V34" s="3">
        <f>(S32+S33+S34)/3</f>
        <v>10.899430863999997</v>
      </c>
      <c r="W34">
        <f>STDEV(Q32:Q34)</f>
        <v>0.16272675072136522</v>
      </c>
    </row>
    <row r="35" spans="1:23">
      <c r="A35" t="s">
        <v>65</v>
      </c>
      <c r="B35" s="1" t="s">
        <v>21</v>
      </c>
      <c r="C35" s="28">
        <f t="shared" si="5"/>
        <v>42399</v>
      </c>
      <c r="D35" s="30">
        <f>Entry!D35</f>
        <v>0.52083333333333337</v>
      </c>
      <c r="E35" s="24">
        <f>Entry!I35</f>
        <v>0</v>
      </c>
      <c r="F35" s="24">
        <f>Entry!J35</f>
        <v>0</v>
      </c>
      <c r="G35" s="1">
        <v>100</v>
      </c>
      <c r="H35" s="1">
        <v>10</v>
      </c>
      <c r="I35">
        <f>Entry!N35</f>
        <v>6.88</v>
      </c>
      <c r="J35">
        <f>Entry!O35</f>
        <v>4</v>
      </c>
      <c r="K35" s="14">
        <v>1</v>
      </c>
      <c r="L35" s="15">
        <f t="shared" si="6"/>
        <v>1.9438</v>
      </c>
      <c r="M35" s="2">
        <f t="shared" ref="M35:M55" si="14">I35*(H35/G35)*K35</f>
        <v>0.68800000000000006</v>
      </c>
      <c r="N35" s="2">
        <f t="shared" ref="N35:N55" si="15">I35/J35</f>
        <v>1.72</v>
      </c>
      <c r="O35" s="2"/>
      <c r="P35" s="2"/>
      <c r="Q35" s="3">
        <f t="shared" si="7"/>
        <v>0.55981439999999993</v>
      </c>
      <c r="R35" s="3">
        <f t="shared" si="8"/>
        <v>9.3302400000000091E-2</v>
      </c>
      <c r="S35" s="3">
        <f t="shared" si="9"/>
        <v>0.65311680000000005</v>
      </c>
      <c r="T35" s="3"/>
      <c r="U35" s="3"/>
      <c r="V35" s="3"/>
    </row>
    <row r="36" spans="1:23">
      <c r="A36" t="s">
        <v>66</v>
      </c>
      <c r="B36" s="1" t="s">
        <v>21</v>
      </c>
      <c r="C36" s="28">
        <f t="shared" si="5"/>
        <v>42399</v>
      </c>
      <c r="D36" s="30">
        <f>Entry!D36</f>
        <v>0.52083333333333337</v>
      </c>
      <c r="E36" s="24">
        <f>Entry!I36</f>
        <v>0</v>
      </c>
      <c r="F36" s="24">
        <f>Entry!J36</f>
        <v>0</v>
      </c>
      <c r="G36" s="1">
        <v>100</v>
      </c>
      <c r="H36" s="1">
        <v>10</v>
      </c>
      <c r="I36">
        <f>Entry!N36</f>
        <v>99</v>
      </c>
      <c r="J36">
        <f>Entry!O36</f>
        <v>99</v>
      </c>
      <c r="K36" s="14">
        <v>1</v>
      </c>
      <c r="L36" s="15">
        <f t="shared" si="6"/>
        <v>1.9438</v>
      </c>
      <c r="M36" s="2">
        <f t="shared" si="14"/>
        <v>9.9</v>
      </c>
      <c r="N36" s="2">
        <f t="shared" si="15"/>
        <v>1</v>
      </c>
      <c r="O36" s="2"/>
      <c r="P36" s="2"/>
      <c r="Q36" s="3">
        <f t="shared" si="7"/>
        <v>0</v>
      </c>
      <c r="R36" s="3">
        <f t="shared" si="8"/>
        <v>16.164640799999997</v>
      </c>
      <c r="S36" s="3">
        <f t="shared" si="9"/>
        <v>16.164640799999997</v>
      </c>
      <c r="T36" s="3"/>
      <c r="U36" s="3"/>
      <c r="V36" s="3"/>
    </row>
    <row r="37" spans="1:23">
      <c r="A37" t="s">
        <v>67</v>
      </c>
      <c r="B37" s="1" t="s">
        <v>21</v>
      </c>
      <c r="C37" s="28">
        <f t="shared" si="5"/>
        <v>42399</v>
      </c>
      <c r="D37" s="30">
        <f>Entry!D37</f>
        <v>0.52083333333333337</v>
      </c>
      <c r="E37" s="24">
        <f>Entry!I37</f>
        <v>0</v>
      </c>
      <c r="F37" s="24">
        <f>Entry!J37</f>
        <v>0</v>
      </c>
      <c r="G37" s="1">
        <v>100</v>
      </c>
      <c r="H37" s="1">
        <v>10</v>
      </c>
      <c r="I37">
        <f>Entry!N37</f>
        <v>99</v>
      </c>
      <c r="J37">
        <f>Entry!O37</f>
        <v>99</v>
      </c>
      <c r="K37" s="14">
        <v>1</v>
      </c>
      <c r="L37" s="15">
        <f t="shared" si="6"/>
        <v>1.9438</v>
      </c>
      <c r="M37" s="2">
        <f t="shared" si="14"/>
        <v>9.9</v>
      </c>
      <c r="N37" s="2">
        <f t="shared" si="15"/>
        <v>1</v>
      </c>
      <c r="O37" s="2">
        <f>(M35+M36+M37)/3</f>
        <v>6.8293333333333335</v>
      </c>
      <c r="P37" s="2">
        <f t="shared" ref="P37:P55" si="16">(N35+N36+N37)/3</f>
        <v>1.24</v>
      </c>
      <c r="Q37" s="3">
        <f t="shared" si="7"/>
        <v>0</v>
      </c>
      <c r="R37" s="3">
        <f t="shared" si="8"/>
        <v>16.164640799999997</v>
      </c>
      <c r="S37" s="3">
        <f t="shared" si="9"/>
        <v>16.164640799999997</v>
      </c>
      <c r="T37" s="3">
        <f t="shared" ref="T37:T55" si="17">(Q35+Q36+Q37)/3</f>
        <v>0.18660479999999999</v>
      </c>
      <c r="U37" s="3">
        <f t="shared" ref="U37:U55" si="18">(R35+R36+R37)/3</f>
        <v>10.807527999999998</v>
      </c>
      <c r="V37" s="3">
        <f t="shared" ref="V37:V55" si="19">(S35+S36+S37)/3</f>
        <v>10.994132799999997</v>
      </c>
      <c r="W37">
        <f t="shared" ref="W37:W55" si="20">STDEV(Q35:Q37)</f>
        <v>0.32320899453622876</v>
      </c>
    </row>
    <row r="38" spans="1:23">
      <c r="A38" t="s">
        <v>68</v>
      </c>
      <c r="B38" s="1" t="s">
        <v>21</v>
      </c>
      <c r="C38" s="28">
        <f t="shared" si="5"/>
        <v>42399</v>
      </c>
      <c r="D38" s="30">
        <f>Entry!D38</f>
        <v>0.52083333333333337</v>
      </c>
      <c r="E38" s="24">
        <f>Entry!I38</f>
        <v>0</v>
      </c>
      <c r="F38" s="24">
        <f>Entry!J38</f>
        <v>0</v>
      </c>
      <c r="G38" s="1">
        <v>100</v>
      </c>
      <c r="H38" s="1">
        <v>10</v>
      </c>
      <c r="I38">
        <f>Entry!N38</f>
        <v>7.13</v>
      </c>
      <c r="J38">
        <f>Entry!O38</f>
        <v>4.25</v>
      </c>
      <c r="K38" s="14">
        <v>1</v>
      </c>
      <c r="L38" s="15">
        <f t="shared" si="6"/>
        <v>1.9438</v>
      </c>
      <c r="M38" s="2">
        <f t="shared" si="14"/>
        <v>0.71300000000000008</v>
      </c>
      <c r="N38" s="2">
        <f t="shared" si="15"/>
        <v>1.6776470588235295</v>
      </c>
      <c r="O38" s="2"/>
      <c r="P38" s="2"/>
      <c r="Q38" s="3">
        <f t="shared" si="7"/>
        <v>0.55981439999999993</v>
      </c>
      <c r="R38" s="3">
        <f t="shared" si="8"/>
        <v>0.13412220000000008</v>
      </c>
      <c r="S38" s="3">
        <f t="shared" si="9"/>
        <v>0.69393660000000001</v>
      </c>
      <c r="T38" s="3"/>
      <c r="U38" s="3"/>
      <c r="V38" s="3"/>
    </row>
    <row r="39" spans="1:23">
      <c r="A39" t="s">
        <v>69</v>
      </c>
      <c r="B39" s="1" t="s">
        <v>21</v>
      </c>
      <c r="C39" s="28">
        <f t="shared" si="5"/>
        <v>42399</v>
      </c>
      <c r="D39" s="30">
        <f>Entry!D39</f>
        <v>0.52083333333333337</v>
      </c>
      <c r="E39" s="24">
        <f>Entry!I39</f>
        <v>0</v>
      </c>
      <c r="F39" s="24">
        <f>Entry!J39</f>
        <v>0</v>
      </c>
      <c r="G39" s="1">
        <v>100</v>
      </c>
      <c r="H39" s="1">
        <v>10</v>
      </c>
      <c r="I39">
        <f>Entry!N39</f>
        <v>99</v>
      </c>
      <c r="J39">
        <f>Entry!O39</f>
        <v>99</v>
      </c>
      <c r="K39" s="14">
        <v>1</v>
      </c>
      <c r="L39" s="15">
        <f t="shared" si="6"/>
        <v>1.9438</v>
      </c>
      <c r="M39" s="2">
        <f t="shared" si="14"/>
        <v>9.9</v>
      </c>
      <c r="N39" s="2">
        <f t="shared" si="15"/>
        <v>1</v>
      </c>
      <c r="O39" s="2"/>
      <c r="P39" s="2"/>
      <c r="Q39" s="3">
        <f t="shared" si="7"/>
        <v>0</v>
      </c>
      <c r="R39" s="3">
        <f t="shared" si="8"/>
        <v>16.164640799999997</v>
      </c>
      <c r="S39" s="3">
        <f t="shared" si="9"/>
        <v>16.164640799999997</v>
      </c>
      <c r="T39" s="3"/>
      <c r="U39" s="3"/>
      <c r="V39" s="3"/>
    </row>
    <row r="40" spans="1:23">
      <c r="A40" t="s">
        <v>70</v>
      </c>
      <c r="B40" s="1" t="s">
        <v>21</v>
      </c>
      <c r="C40" s="28">
        <f t="shared" si="5"/>
        <v>42399</v>
      </c>
      <c r="D40" s="30">
        <f>Entry!D40</f>
        <v>0.52083333333333337</v>
      </c>
      <c r="E40" s="24">
        <f>Entry!I40</f>
        <v>0</v>
      </c>
      <c r="F40" s="24">
        <f>Entry!J40</f>
        <v>0</v>
      </c>
      <c r="G40" s="1">
        <v>100</v>
      </c>
      <c r="H40" s="1">
        <v>10</v>
      </c>
      <c r="I40">
        <f>Entry!N40</f>
        <v>99</v>
      </c>
      <c r="J40">
        <f>Entry!O40</f>
        <v>99</v>
      </c>
      <c r="K40" s="14">
        <v>1</v>
      </c>
      <c r="L40" s="15">
        <f t="shared" si="6"/>
        <v>1.9438</v>
      </c>
      <c r="M40" s="2">
        <f t="shared" si="14"/>
        <v>9.9</v>
      </c>
      <c r="N40" s="2">
        <f t="shared" si="15"/>
        <v>1</v>
      </c>
      <c r="O40" s="2">
        <f t="shared" ref="O40:O52" si="21">(M38+M39+M40)/3</f>
        <v>6.8376666666666663</v>
      </c>
      <c r="P40" s="2">
        <f t="shared" si="16"/>
        <v>1.2258823529411764</v>
      </c>
      <c r="Q40" s="3">
        <f t="shared" si="7"/>
        <v>0</v>
      </c>
      <c r="R40" s="3">
        <f t="shared" si="8"/>
        <v>16.164640799999997</v>
      </c>
      <c r="S40" s="3">
        <f t="shared" si="9"/>
        <v>16.164640799999997</v>
      </c>
      <c r="T40" s="3">
        <f t="shared" si="17"/>
        <v>0.18660479999999999</v>
      </c>
      <c r="U40" s="3">
        <f t="shared" si="18"/>
        <v>10.821134599999999</v>
      </c>
      <c r="V40" s="3">
        <f t="shared" si="19"/>
        <v>11.007739399999998</v>
      </c>
      <c r="W40">
        <f t="shared" si="20"/>
        <v>0.32320899453622876</v>
      </c>
    </row>
    <row r="41" spans="1:23">
      <c r="A41" t="s">
        <v>71</v>
      </c>
      <c r="B41" s="1" t="s">
        <v>21</v>
      </c>
      <c r="C41" s="28">
        <f t="shared" si="5"/>
        <v>42399</v>
      </c>
      <c r="D41" s="30">
        <f>Entry!D41</f>
        <v>0.52083333333333337</v>
      </c>
      <c r="E41" s="24">
        <f>Entry!I41</f>
        <v>0</v>
      </c>
      <c r="F41" s="24">
        <f>Entry!J41</f>
        <v>0</v>
      </c>
      <c r="G41" s="1">
        <v>100</v>
      </c>
      <c r="H41" s="1">
        <v>10</v>
      </c>
      <c r="I41">
        <f>Entry!N41</f>
        <v>7.46</v>
      </c>
      <c r="J41">
        <f>Entry!O41</f>
        <v>4.4400000000000004</v>
      </c>
      <c r="K41" s="14">
        <v>1</v>
      </c>
      <c r="L41" s="15">
        <f t="shared" si="6"/>
        <v>1.9438</v>
      </c>
      <c r="M41" s="2">
        <f t="shared" si="14"/>
        <v>0.746</v>
      </c>
      <c r="N41" s="2">
        <f t="shared" si="15"/>
        <v>1.6801801801801801</v>
      </c>
      <c r="O41" s="2"/>
      <c r="P41" s="2"/>
      <c r="Q41" s="3">
        <f t="shared" si="7"/>
        <v>0.58702759999999987</v>
      </c>
      <c r="R41" s="3">
        <f t="shared" si="8"/>
        <v>0.13793204800000017</v>
      </c>
      <c r="S41" s="3">
        <f t="shared" si="9"/>
        <v>0.72495964800000001</v>
      </c>
      <c r="T41" s="3"/>
      <c r="U41" s="3"/>
      <c r="V41" s="3"/>
    </row>
    <row r="42" spans="1:23">
      <c r="A42" t="s">
        <v>72</v>
      </c>
      <c r="B42" s="1" t="s">
        <v>21</v>
      </c>
      <c r="C42" s="28">
        <f t="shared" si="5"/>
        <v>42399</v>
      </c>
      <c r="D42" s="30">
        <f>Entry!D42</f>
        <v>0.52083333333333337</v>
      </c>
      <c r="E42" s="24">
        <f>Entry!I42</f>
        <v>0</v>
      </c>
      <c r="F42" s="24">
        <f>Entry!J42</f>
        <v>0</v>
      </c>
      <c r="G42" s="1">
        <v>100</v>
      </c>
      <c r="H42" s="1">
        <v>10</v>
      </c>
      <c r="I42">
        <f>Entry!N42</f>
        <v>99</v>
      </c>
      <c r="J42">
        <f>Entry!O42</f>
        <v>99</v>
      </c>
      <c r="K42" s="14">
        <v>1</v>
      </c>
      <c r="L42" s="15">
        <f t="shared" si="6"/>
        <v>1.9438</v>
      </c>
      <c r="M42" s="2">
        <f t="shared" si="14"/>
        <v>9.9</v>
      </c>
      <c r="N42" s="2">
        <f t="shared" si="15"/>
        <v>1</v>
      </c>
      <c r="O42" s="2"/>
      <c r="P42" s="2"/>
      <c r="Q42" s="3">
        <f t="shared" si="7"/>
        <v>0</v>
      </c>
      <c r="R42" s="3">
        <f t="shared" si="8"/>
        <v>16.164640799999997</v>
      </c>
      <c r="S42" s="3">
        <f t="shared" si="9"/>
        <v>16.164640799999997</v>
      </c>
      <c r="T42" s="3"/>
      <c r="U42" s="3"/>
      <c r="V42" s="3"/>
    </row>
    <row r="43" spans="1:23">
      <c r="A43" t="s">
        <v>73</v>
      </c>
      <c r="B43" s="1" t="s">
        <v>21</v>
      </c>
      <c r="C43" s="28">
        <f t="shared" si="5"/>
        <v>42399</v>
      </c>
      <c r="D43" s="30">
        <f>Entry!D43</f>
        <v>0.52083333333333337</v>
      </c>
      <c r="E43" s="24">
        <f>Entry!I43</f>
        <v>0</v>
      </c>
      <c r="F43" s="24">
        <f>Entry!J43</f>
        <v>0</v>
      </c>
      <c r="G43" s="1">
        <v>100</v>
      </c>
      <c r="H43" s="1">
        <v>10</v>
      </c>
      <c r="I43">
        <f>Entry!N43</f>
        <v>99</v>
      </c>
      <c r="J43">
        <f>Entry!O43</f>
        <v>99</v>
      </c>
      <c r="K43" s="14">
        <v>1</v>
      </c>
      <c r="L43" s="15">
        <f t="shared" si="6"/>
        <v>1.9438</v>
      </c>
      <c r="M43" s="2">
        <f t="shared" si="14"/>
        <v>9.9</v>
      </c>
      <c r="N43" s="2">
        <f t="shared" si="15"/>
        <v>1</v>
      </c>
      <c r="O43" s="2">
        <f t="shared" si="21"/>
        <v>6.8486666666666665</v>
      </c>
      <c r="P43" s="2">
        <f t="shared" si="16"/>
        <v>1.2267267267267268</v>
      </c>
      <c r="Q43" s="3">
        <f t="shared" si="7"/>
        <v>0</v>
      </c>
      <c r="R43" s="3">
        <f t="shared" si="8"/>
        <v>16.164640799999997</v>
      </c>
      <c r="S43" s="3">
        <f t="shared" si="9"/>
        <v>16.164640799999997</v>
      </c>
      <c r="T43" s="3">
        <f t="shared" si="17"/>
        <v>0.19567586666666661</v>
      </c>
      <c r="U43" s="3">
        <f t="shared" si="18"/>
        <v>10.822404549333333</v>
      </c>
      <c r="V43" s="3">
        <f t="shared" si="19"/>
        <v>11.018080415999998</v>
      </c>
      <c r="W43">
        <f t="shared" si="20"/>
        <v>0.33892054288173989</v>
      </c>
    </row>
    <row r="44" spans="1:23">
      <c r="A44" t="s">
        <v>74</v>
      </c>
      <c r="B44" s="1" t="s">
        <v>21</v>
      </c>
      <c r="C44" s="28">
        <f t="shared" si="5"/>
        <v>42399</v>
      </c>
      <c r="D44" s="30">
        <f>Entry!D44</f>
        <v>0.52083333333333337</v>
      </c>
      <c r="E44" s="24">
        <f>Entry!I44</f>
        <v>0</v>
      </c>
      <c r="F44" s="24">
        <f>Entry!J44</f>
        <v>0</v>
      </c>
      <c r="G44" s="1">
        <v>100</v>
      </c>
      <c r="H44" s="1">
        <v>10</v>
      </c>
      <c r="I44">
        <f>Entry!N44</f>
        <v>7.06</v>
      </c>
      <c r="J44">
        <f>Entry!O44</f>
        <v>4.12</v>
      </c>
      <c r="K44" s="14">
        <v>1</v>
      </c>
      <c r="L44" s="15">
        <f t="shared" si="6"/>
        <v>1.9438</v>
      </c>
      <c r="M44" s="2">
        <f t="shared" si="14"/>
        <v>0.70599999999999996</v>
      </c>
      <c r="N44" s="2">
        <f t="shared" si="15"/>
        <v>1.7135922330097086</v>
      </c>
      <c r="O44" s="2"/>
      <c r="P44" s="2"/>
      <c r="Q44" s="3">
        <f t="shared" si="7"/>
        <v>0.57147719999999991</v>
      </c>
      <c r="R44" s="3">
        <f t="shared" si="8"/>
        <v>0.10123310400000025</v>
      </c>
      <c r="S44" s="3">
        <f t="shared" si="9"/>
        <v>0.6727103040000002</v>
      </c>
      <c r="T44" s="3"/>
      <c r="U44" s="3"/>
      <c r="V44" s="3"/>
    </row>
    <row r="45" spans="1:23">
      <c r="A45" t="s">
        <v>75</v>
      </c>
      <c r="B45" s="1" t="s">
        <v>21</v>
      </c>
      <c r="C45" s="28">
        <f t="shared" si="5"/>
        <v>42399</v>
      </c>
      <c r="D45" s="30">
        <f>Entry!D45</f>
        <v>0.52083333333333337</v>
      </c>
      <c r="E45" s="24">
        <f>Entry!I45</f>
        <v>0</v>
      </c>
      <c r="F45" s="24">
        <f>Entry!J45</f>
        <v>0</v>
      </c>
      <c r="G45" s="1">
        <v>100</v>
      </c>
      <c r="H45" s="1">
        <v>10</v>
      </c>
      <c r="I45">
        <f>Entry!N45</f>
        <v>99</v>
      </c>
      <c r="J45">
        <f>Entry!O45</f>
        <v>99</v>
      </c>
      <c r="K45" s="14">
        <v>1</v>
      </c>
      <c r="L45" s="15">
        <f t="shared" si="6"/>
        <v>1.9438</v>
      </c>
      <c r="M45" s="2">
        <f t="shared" si="14"/>
        <v>9.9</v>
      </c>
      <c r="N45" s="2">
        <f t="shared" si="15"/>
        <v>1</v>
      </c>
      <c r="O45" s="2"/>
      <c r="P45" s="2"/>
      <c r="Q45" s="3">
        <f t="shared" si="7"/>
        <v>0</v>
      </c>
      <c r="R45" s="3">
        <f t="shared" si="8"/>
        <v>16.164640799999997</v>
      </c>
      <c r="S45" s="3">
        <f t="shared" si="9"/>
        <v>16.164640799999997</v>
      </c>
      <c r="T45" s="3"/>
      <c r="U45" s="3"/>
      <c r="V45" s="3"/>
    </row>
    <row r="46" spans="1:23">
      <c r="A46" t="s">
        <v>76</v>
      </c>
      <c r="B46" s="1" t="s">
        <v>21</v>
      </c>
      <c r="C46" s="28">
        <f t="shared" si="5"/>
        <v>42399</v>
      </c>
      <c r="D46" s="30">
        <f>Entry!D46</f>
        <v>0.52083333333333337</v>
      </c>
      <c r="E46" s="24">
        <f>Entry!I46</f>
        <v>0</v>
      </c>
      <c r="F46" s="24">
        <f>Entry!J46</f>
        <v>0</v>
      </c>
      <c r="G46" s="1">
        <v>100</v>
      </c>
      <c r="H46" s="1">
        <v>10</v>
      </c>
      <c r="I46">
        <f>Entry!N46</f>
        <v>99</v>
      </c>
      <c r="J46">
        <f>Entry!O46</f>
        <v>99</v>
      </c>
      <c r="K46" s="14">
        <v>1</v>
      </c>
      <c r="L46" s="15">
        <f t="shared" si="6"/>
        <v>1.9438</v>
      </c>
      <c r="M46" s="2">
        <f t="shared" si="14"/>
        <v>9.9</v>
      </c>
      <c r="N46" s="2">
        <f t="shared" si="15"/>
        <v>1</v>
      </c>
      <c r="O46" s="2">
        <f t="shared" si="21"/>
        <v>6.8353333333333337</v>
      </c>
      <c r="P46" s="2">
        <f t="shared" si="16"/>
        <v>1.2378640776699028</v>
      </c>
      <c r="Q46" s="3">
        <f t="shared" si="7"/>
        <v>0</v>
      </c>
      <c r="R46" s="3">
        <f t="shared" si="8"/>
        <v>16.164640799999997</v>
      </c>
      <c r="S46" s="3">
        <f t="shared" si="9"/>
        <v>16.164640799999997</v>
      </c>
      <c r="T46" s="3">
        <f t="shared" si="17"/>
        <v>0.19049239999999998</v>
      </c>
      <c r="U46" s="3">
        <f t="shared" si="18"/>
        <v>10.810171567999996</v>
      </c>
      <c r="V46" s="3">
        <f t="shared" si="19"/>
        <v>11.000663967999998</v>
      </c>
      <c r="W46">
        <f t="shared" si="20"/>
        <v>0.32994251525573354</v>
      </c>
    </row>
    <row r="47" spans="1:23">
      <c r="A47" t="s">
        <v>77</v>
      </c>
      <c r="B47" s="1" t="s">
        <v>21</v>
      </c>
      <c r="C47" s="28">
        <f t="shared" si="5"/>
        <v>42399</v>
      </c>
      <c r="D47" s="30">
        <f>Entry!D47</f>
        <v>0.52083333333333337</v>
      </c>
      <c r="E47" s="24">
        <f>Entry!I47</f>
        <v>0</v>
      </c>
      <c r="F47" s="24">
        <f>Entry!J47</f>
        <v>0</v>
      </c>
      <c r="G47" s="1">
        <v>100</v>
      </c>
      <c r="H47" s="1">
        <v>10</v>
      </c>
      <c r="I47">
        <f>Entry!N47</f>
        <v>7.13</v>
      </c>
      <c r="J47">
        <f>Entry!O47</f>
        <v>4.1399999999999997</v>
      </c>
      <c r="K47" s="14">
        <v>1</v>
      </c>
      <c r="L47" s="15">
        <f t="shared" si="6"/>
        <v>1.9438</v>
      </c>
      <c r="M47" s="2">
        <f t="shared" si="14"/>
        <v>0.71300000000000008</v>
      </c>
      <c r="N47" s="2">
        <f t="shared" si="15"/>
        <v>1.7222222222222223</v>
      </c>
      <c r="O47" s="2"/>
      <c r="P47" s="2"/>
      <c r="Q47" s="3">
        <f t="shared" si="7"/>
        <v>0.58119620000000005</v>
      </c>
      <c r="R47" s="3">
        <f t="shared" si="8"/>
        <v>9.4779687999999918E-2</v>
      </c>
      <c r="S47" s="3">
        <f t="shared" si="9"/>
        <v>0.67597588799999997</v>
      </c>
      <c r="T47" s="3"/>
      <c r="U47" s="3"/>
      <c r="V47" s="3"/>
    </row>
    <row r="48" spans="1:23">
      <c r="A48" t="s">
        <v>78</v>
      </c>
      <c r="B48" s="1" t="s">
        <v>21</v>
      </c>
      <c r="C48" s="28">
        <f t="shared" si="5"/>
        <v>42399</v>
      </c>
      <c r="D48" s="30">
        <f>Entry!D48</f>
        <v>0.52083333333333337</v>
      </c>
      <c r="E48" s="24">
        <f>Entry!I48</f>
        <v>0</v>
      </c>
      <c r="F48" s="24">
        <f>Entry!J48</f>
        <v>0</v>
      </c>
      <c r="G48" s="1">
        <v>100</v>
      </c>
      <c r="H48" s="1">
        <v>10</v>
      </c>
      <c r="I48">
        <f>Entry!N48</f>
        <v>99</v>
      </c>
      <c r="J48">
        <f>Entry!O48</f>
        <v>99</v>
      </c>
      <c r="K48" s="14">
        <v>1</v>
      </c>
      <c r="L48" s="15">
        <f t="shared" si="6"/>
        <v>1.9438</v>
      </c>
      <c r="M48" s="2">
        <f t="shared" si="14"/>
        <v>9.9</v>
      </c>
      <c r="N48" s="2">
        <f t="shared" si="15"/>
        <v>1</v>
      </c>
      <c r="O48" s="2"/>
      <c r="P48" s="2"/>
      <c r="Q48" s="3">
        <f t="shared" si="7"/>
        <v>0</v>
      </c>
      <c r="R48" s="3">
        <f t="shared" si="8"/>
        <v>16.164640799999997</v>
      </c>
      <c r="S48" s="3">
        <f t="shared" si="9"/>
        <v>16.164640799999997</v>
      </c>
      <c r="T48" s="3"/>
      <c r="U48" s="3"/>
      <c r="V48" s="3"/>
    </row>
    <row r="49" spans="1:23">
      <c r="A49" t="s">
        <v>79</v>
      </c>
      <c r="B49" s="1" t="s">
        <v>21</v>
      </c>
      <c r="C49" s="28">
        <f t="shared" si="5"/>
        <v>42399</v>
      </c>
      <c r="D49" s="30">
        <f>Entry!D49</f>
        <v>0.52083333333333337</v>
      </c>
      <c r="E49" s="24">
        <f>Entry!I49</f>
        <v>0</v>
      </c>
      <c r="F49" s="24">
        <f>Entry!J49</f>
        <v>0</v>
      </c>
      <c r="G49" s="1">
        <v>100</v>
      </c>
      <c r="H49" s="1">
        <v>10</v>
      </c>
      <c r="I49">
        <f>Entry!N49</f>
        <v>99</v>
      </c>
      <c r="J49">
        <f>Entry!O49</f>
        <v>99</v>
      </c>
      <c r="K49" s="14">
        <v>1</v>
      </c>
      <c r="L49" s="15">
        <f t="shared" si="6"/>
        <v>1.9438</v>
      </c>
      <c r="M49" s="2">
        <f t="shared" si="14"/>
        <v>9.9</v>
      </c>
      <c r="N49" s="2">
        <f t="shared" si="15"/>
        <v>1</v>
      </c>
      <c r="O49" s="2">
        <f t="shared" si="21"/>
        <v>6.8376666666666663</v>
      </c>
      <c r="P49" s="2">
        <f t="shared" si="16"/>
        <v>1.2407407407407407</v>
      </c>
      <c r="Q49" s="3">
        <f t="shared" si="7"/>
        <v>0</v>
      </c>
      <c r="R49" s="3">
        <f t="shared" si="8"/>
        <v>16.164640799999997</v>
      </c>
      <c r="S49" s="3">
        <f t="shared" si="9"/>
        <v>16.164640799999997</v>
      </c>
      <c r="T49" s="3">
        <f t="shared" si="17"/>
        <v>0.19373206666666667</v>
      </c>
      <c r="U49" s="3">
        <f t="shared" si="18"/>
        <v>10.808020429333331</v>
      </c>
      <c r="V49" s="3">
        <f t="shared" si="19"/>
        <v>11.001752496</v>
      </c>
      <c r="W49">
        <f t="shared" si="20"/>
        <v>0.33555378252198759</v>
      </c>
    </row>
    <row r="50" spans="1:23">
      <c r="A50" t="s">
        <v>80</v>
      </c>
      <c r="B50" s="1" t="s">
        <v>21</v>
      </c>
      <c r="C50" s="28">
        <f t="shared" si="5"/>
        <v>42399</v>
      </c>
      <c r="D50" s="30">
        <f>Entry!D50</f>
        <v>0.52083333333333337</v>
      </c>
      <c r="E50" s="24">
        <f>Entry!I50</f>
        <v>0</v>
      </c>
      <c r="F50" s="24">
        <f>Entry!J50</f>
        <v>0</v>
      </c>
      <c r="G50" s="1">
        <v>100</v>
      </c>
      <c r="H50" s="1">
        <v>10</v>
      </c>
      <c r="I50">
        <f>Entry!N50</f>
        <v>6.36</v>
      </c>
      <c r="J50">
        <f>Entry!O50</f>
        <v>3.73</v>
      </c>
      <c r="K50" s="14">
        <v>1</v>
      </c>
      <c r="L50" s="15">
        <f t="shared" si="6"/>
        <v>1.9438</v>
      </c>
      <c r="M50" s="2">
        <f t="shared" si="14"/>
        <v>0.63600000000000012</v>
      </c>
      <c r="N50" s="2">
        <f t="shared" si="15"/>
        <v>1.7050938337801609</v>
      </c>
      <c r="O50" s="2"/>
      <c r="P50" s="2"/>
      <c r="Q50" s="3">
        <f t="shared" si="7"/>
        <v>0.5112194000000001</v>
      </c>
      <c r="R50" s="3">
        <f t="shared" si="8"/>
        <v>9.7812015999999946E-2</v>
      </c>
      <c r="S50" s="3">
        <f t="shared" si="9"/>
        <v>0.6090314160000001</v>
      </c>
      <c r="T50" s="3"/>
      <c r="U50" s="3"/>
      <c r="V50" s="3"/>
    </row>
    <row r="51" spans="1:23">
      <c r="A51" t="s">
        <v>81</v>
      </c>
      <c r="B51" s="1" t="s">
        <v>21</v>
      </c>
      <c r="C51" s="28">
        <f t="shared" si="5"/>
        <v>42399</v>
      </c>
      <c r="D51" s="30">
        <f>Entry!D51</f>
        <v>0.52083333333333337</v>
      </c>
      <c r="E51" s="24">
        <f>Entry!I51</f>
        <v>0</v>
      </c>
      <c r="F51" s="24">
        <f>Entry!J51</f>
        <v>0</v>
      </c>
      <c r="G51" s="1">
        <v>100</v>
      </c>
      <c r="H51" s="1">
        <v>10</v>
      </c>
      <c r="I51">
        <f>Entry!N51</f>
        <v>99</v>
      </c>
      <c r="J51">
        <f>Entry!O51</f>
        <v>99</v>
      </c>
      <c r="K51" s="14">
        <v>1</v>
      </c>
      <c r="L51" s="15">
        <f t="shared" si="6"/>
        <v>1.9438</v>
      </c>
      <c r="M51" s="2">
        <f t="shared" si="14"/>
        <v>9.9</v>
      </c>
      <c r="N51" s="2">
        <f t="shared" si="15"/>
        <v>1</v>
      </c>
      <c r="O51" s="2"/>
      <c r="P51" s="2"/>
      <c r="Q51" s="3">
        <f t="shared" si="7"/>
        <v>0</v>
      </c>
      <c r="R51" s="3">
        <f t="shared" si="8"/>
        <v>16.164640799999997</v>
      </c>
      <c r="S51" s="3">
        <f t="shared" si="9"/>
        <v>16.164640799999997</v>
      </c>
      <c r="T51" s="3"/>
      <c r="U51" s="3"/>
      <c r="V51" s="3"/>
    </row>
    <row r="52" spans="1:23">
      <c r="A52" t="s">
        <v>82</v>
      </c>
      <c r="B52" s="1" t="s">
        <v>21</v>
      </c>
      <c r="C52" s="28">
        <f t="shared" si="5"/>
        <v>42399</v>
      </c>
      <c r="D52" s="30">
        <f>Entry!D52</f>
        <v>0.52083333333333337</v>
      </c>
      <c r="E52" s="24">
        <f>Entry!I52</f>
        <v>0</v>
      </c>
      <c r="F52" s="24">
        <f>Entry!J52</f>
        <v>0</v>
      </c>
      <c r="G52" s="1">
        <v>100</v>
      </c>
      <c r="H52" s="1">
        <v>10</v>
      </c>
      <c r="I52">
        <f>Entry!N52</f>
        <v>99</v>
      </c>
      <c r="J52">
        <f>Entry!O52</f>
        <v>99</v>
      </c>
      <c r="K52" s="14">
        <v>1</v>
      </c>
      <c r="L52" s="15">
        <f t="shared" si="6"/>
        <v>1.9438</v>
      </c>
      <c r="M52" s="2">
        <f t="shared" si="14"/>
        <v>9.9</v>
      </c>
      <c r="N52" s="2">
        <f t="shared" si="15"/>
        <v>1</v>
      </c>
      <c r="O52" s="2">
        <f t="shared" si="21"/>
        <v>6.8120000000000003</v>
      </c>
      <c r="P52" s="2">
        <f t="shared" si="16"/>
        <v>1.2350312779267203</v>
      </c>
      <c r="Q52" s="3">
        <f t="shared" si="7"/>
        <v>0</v>
      </c>
      <c r="R52" s="3">
        <f t="shared" si="8"/>
        <v>16.164640799999997</v>
      </c>
      <c r="S52" s="3">
        <f t="shared" si="9"/>
        <v>16.164640799999997</v>
      </c>
      <c r="T52" s="3">
        <f t="shared" si="17"/>
        <v>0.1704064666666667</v>
      </c>
      <c r="U52" s="3">
        <f t="shared" si="18"/>
        <v>10.809031205333332</v>
      </c>
      <c r="V52" s="3">
        <f t="shared" si="19"/>
        <v>10.979437671999998</v>
      </c>
      <c r="W52">
        <f t="shared" si="20"/>
        <v>0.29515265820495901</v>
      </c>
    </row>
    <row r="53" spans="1:23">
      <c r="A53" t="s">
        <v>83</v>
      </c>
      <c r="B53" s="1" t="s">
        <v>21</v>
      </c>
      <c r="C53" s="28">
        <f t="shared" si="5"/>
        <v>42399</v>
      </c>
      <c r="D53" s="30">
        <f>Entry!D53</f>
        <v>0.52083333333333337</v>
      </c>
      <c r="E53" s="24">
        <f>Entry!I53</f>
        <v>0</v>
      </c>
      <c r="F53" s="24">
        <f>Entry!J53</f>
        <v>0</v>
      </c>
      <c r="G53" s="1">
        <v>100</v>
      </c>
      <c r="H53" s="1">
        <v>10</v>
      </c>
      <c r="I53">
        <f>Entry!N53</f>
        <v>6.78</v>
      </c>
      <c r="J53">
        <f>Entry!O53</f>
        <v>4.05</v>
      </c>
      <c r="K53" s="14">
        <v>1</v>
      </c>
      <c r="L53" s="15">
        <f t="shared" si="6"/>
        <v>1.9438</v>
      </c>
      <c r="M53" s="2">
        <f t="shared" si="14"/>
        <v>0.67800000000000005</v>
      </c>
      <c r="N53" s="2">
        <f t="shared" si="15"/>
        <v>1.6740740740740743</v>
      </c>
      <c r="O53" s="2"/>
      <c r="P53" s="2"/>
      <c r="Q53" s="3">
        <f t="shared" si="7"/>
        <v>0.53065740000000006</v>
      </c>
      <c r="R53" s="3">
        <f t="shared" si="8"/>
        <v>0.13062335999999994</v>
      </c>
      <c r="S53" s="3">
        <f t="shared" si="9"/>
        <v>0.66128076000000002</v>
      </c>
      <c r="T53" s="3"/>
      <c r="U53" s="3"/>
      <c r="V53" s="3"/>
    </row>
    <row r="54" spans="1:23">
      <c r="A54" t="s">
        <v>84</v>
      </c>
      <c r="B54" s="1" t="s">
        <v>21</v>
      </c>
      <c r="C54" s="28">
        <f t="shared" si="5"/>
        <v>42399</v>
      </c>
      <c r="D54" s="30">
        <f>Entry!D54</f>
        <v>0.52083333333333337</v>
      </c>
      <c r="E54" s="24">
        <f>Entry!I54</f>
        <v>0</v>
      </c>
      <c r="F54" s="24">
        <f>Entry!J54</f>
        <v>0</v>
      </c>
      <c r="G54" s="1">
        <v>100</v>
      </c>
      <c r="H54" s="1">
        <v>10</v>
      </c>
      <c r="I54">
        <f>Entry!N54</f>
        <v>99</v>
      </c>
      <c r="J54">
        <f>Entry!O54</f>
        <v>99</v>
      </c>
      <c r="K54" s="14">
        <v>1</v>
      </c>
      <c r="L54" s="15">
        <f t="shared" si="6"/>
        <v>1.9438</v>
      </c>
      <c r="M54" s="2">
        <f t="shared" si="14"/>
        <v>9.9</v>
      </c>
      <c r="N54" s="2">
        <f t="shared" si="15"/>
        <v>1</v>
      </c>
      <c r="O54" s="2"/>
      <c r="P54" s="2"/>
      <c r="Q54" s="3">
        <f t="shared" si="7"/>
        <v>0</v>
      </c>
      <c r="R54" s="3">
        <f t="shared" si="8"/>
        <v>16.164640799999997</v>
      </c>
      <c r="S54" s="3">
        <f t="shared" si="9"/>
        <v>16.164640799999997</v>
      </c>
      <c r="T54" s="3"/>
      <c r="U54" s="3"/>
      <c r="V54" s="3"/>
    </row>
    <row r="55" spans="1:23">
      <c r="A55" t="s">
        <v>85</v>
      </c>
      <c r="B55" s="1" t="s">
        <v>21</v>
      </c>
      <c r="C55" s="28">
        <f t="shared" si="5"/>
        <v>42399</v>
      </c>
      <c r="D55" s="30">
        <f>Entry!D55</f>
        <v>0.52083333333333337</v>
      </c>
      <c r="E55" s="24">
        <f>Entry!I55</f>
        <v>0</v>
      </c>
      <c r="F55" s="24">
        <f>Entry!J55</f>
        <v>0</v>
      </c>
      <c r="G55" s="1">
        <v>100</v>
      </c>
      <c r="H55" s="1">
        <v>10</v>
      </c>
      <c r="I55">
        <f>Entry!N55</f>
        <v>99</v>
      </c>
      <c r="J55">
        <f>Entry!O55</f>
        <v>99</v>
      </c>
      <c r="K55" s="14">
        <v>1</v>
      </c>
      <c r="L55" s="15">
        <f t="shared" si="6"/>
        <v>1.9438</v>
      </c>
      <c r="M55" s="2">
        <f t="shared" si="14"/>
        <v>9.9</v>
      </c>
      <c r="N55" s="2">
        <f t="shared" si="15"/>
        <v>1</v>
      </c>
      <c r="O55" s="2">
        <f>(M53+M54+M55)/3</f>
        <v>6.8260000000000005</v>
      </c>
      <c r="P55" s="2">
        <f t="shared" si="16"/>
        <v>1.2246913580246914</v>
      </c>
      <c r="Q55" s="3">
        <f t="shared" si="7"/>
        <v>0</v>
      </c>
      <c r="R55" s="3">
        <f t="shared" si="8"/>
        <v>16.164640799999997</v>
      </c>
      <c r="S55" s="3">
        <f t="shared" si="9"/>
        <v>16.164640799999997</v>
      </c>
      <c r="T55" s="3">
        <f t="shared" si="17"/>
        <v>0.17688580000000001</v>
      </c>
      <c r="U55" s="3">
        <f t="shared" si="18"/>
        <v>10.819968319999999</v>
      </c>
      <c r="V55" s="3">
        <f t="shared" si="19"/>
        <v>10.99685412</v>
      </c>
      <c r="W55">
        <f t="shared" si="20"/>
        <v>0.30637519273746694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38" customWidth="1"/>
    <col min="2" max="2" width="9.1796875" style="39" customWidth="1"/>
    <col min="3" max="6" width="9.1796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/cruise=s200131w</v>
      </c>
    </row>
    <row r="7" spans="1:6">
      <c r="A7" s="38" t="s">
        <v>39</v>
      </c>
    </row>
    <row r="8" spans="1:6">
      <c r="A8" s="40" t="str">
        <f>CONCATENATE("/east_longitude=",TEXT(MAX(Results!$F$2:$F$28),"0.0000"),"[DEG]")</f>
        <v>/east_longitude=0.0000[DEG]</v>
      </c>
      <c r="F8"/>
    </row>
    <row r="9" spans="1:6">
      <c r="A9" s="40" t="str">
        <f>CONCATENATE("/west_longitude=",TEXT(MIN(Results!$F$2:$F$28),"0.0000"),"[DEG]")</f>
        <v>/west_longitude=0.0000[DEG]</v>
      </c>
      <c r="F9"/>
    </row>
    <row r="10" spans="1:6">
      <c r="A10" s="40" t="str">
        <f>CONCATENATE("/north_latitude=",TEXT(MAX(Results!$E$2:$E$28),"0.0000"),"[DEG]")</f>
        <v>/north_latitude=0.0000[DEG]</v>
      </c>
      <c r="F10"/>
    </row>
    <row r="11" spans="1:6">
      <c r="A11" s="40" t="str">
        <f>CONCATENATE("/south_latitude=",TEXT(MIN(Results!$E$2:$E$28),"0.0000"),"[DEG]")</f>
        <v>/south_latitude=0.0000[DEG]</v>
      </c>
      <c r="F11"/>
    </row>
    <row r="12" spans="1:6">
      <c r="A12" s="40" t="str">
        <f>CONCATENATE("/start_date=",TEXT(MIN(Results!$C$2:$C$28),"yyyymmdd"))</f>
        <v>/start_date=20200131</v>
      </c>
      <c r="F12"/>
    </row>
    <row r="13" spans="1:6">
      <c r="A13" s="40" t="str">
        <f>CONCATENATE("/end_date=",TEXT(MAX(Results!$C$2:$C$28),"yyyymmdd"))</f>
        <v>/end_date=20200131</v>
      </c>
      <c r="F13"/>
    </row>
    <row r="14" spans="1:6">
      <c r="A14" s="40" t="str">
        <f>CONCATENATE("/start_time=",TEXT(MIN(Results!$D$2:$D$28)+4/24,"hh:mm:ss"),"[GMT]")</f>
        <v>/start_time=16:30:00[GMT]</v>
      </c>
      <c r="F14"/>
    </row>
    <row r="15" spans="1:6">
      <c r="A15" s="40" t="str">
        <f>CONCATENATE("/end_time=",TEXT(MAX(Results!$D$2:$D$28)+4/24,"hh:mm:ss"),"[GMT]")</f>
        <v>/end_time=16:30:00[GMT]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/data_file_name=chl-s200131w.xls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42399</v>
      </c>
      <c r="B32" s="39">
        <f>Results!D2+4/24</f>
        <v>0.6875</v>
      </c>
      <c r="C32" s="40">
        <f>Results!E2</f>
        <v>0</v>
      </c>
      <c r="D32" s="40">
        <f>Results!F2</f>
        <v>0</v>
      </c>
      <c r="E32" s="40">
        <f>Results!Q2</f>
        <v>0</v>
      </c>
      <c r="F32" s="40" t="str">
        <f>LEFT(Results!A2,LEN(Results!A2)-1)</f>
        <v>77</v>
      </c>
    </row>
    <row r="33" spans="1:6">
      <c r="A33" s="38">
        <f>Results!C3</f>
        <v>42399</v>
      </c>
      <c r="B33" s="39">
        <f>Results!D3+4/24</f>
        <v>0.6875</v>
      </c>
      <c r="C33" s="40">
        <f>Results!E3</f>
        <v>0</v>
      </c>
      <c r="D33" s="40">
        <f>Results!F3</f>
        <v>0</v>
      </c>
      <c r="E33" s="40">
        <f>Results!Q3</f>
        <v>0</v>
      </c>
      <c r="F33" s="40" t="str">
        <f>LEFT(Results!A3,LEN(Results!A3)-1)</f>
        <v>77</v>
      </c>
    </row>
    <row r="34" spans="1:6">
      <c r="A34" s="38">
        <f>Results!C4</f>
        <v>42399</v>
      </c>
      <c r="B34" s="39">
        <f>Results!D4+4/24</f>
        <v>0.6875</v>
      </c>
      <c r="C34" s="40">
        <f>Results!E4</f>
        <v>0</v>
      </c>
      <c r="D34" s="40">
        <f>Results!F4</f>
        <v>0</v>
      </c>
      <c r="E34" s="40">
        <f>Results!Q4</f>
        <v>0</v>
      </c>
      <c r="F34" s="40" t="str">
        <f>LEFT(Results!A4,LEN(Results!A4)-1)</f>
        <v>77</v>
      </c>
    </row>
    <row r="35" spans="1:6">
      <c r="A35" s="38">
        <f>Results!C5</f>
        <v>42399</v>
      </c>
      <c r="B35" s="39">
        <f>Results!D5+4/24</f>
        <v>0.6875</v>
      </c>
      <c r="C35" s="40">
        <f>Results!E5</f>
        <v>0</v>
      </c>
      <c r="D35" s="40">
        <f>Results!F5</f>
        <v>0</v>
      </c>
      <c r="E35" s="40">
        <f>Results!Q5</f>
        <v>0.73281259999999993</v>
      </c>
      <c r="F35" s="40" t="str">
        <f>LEFT(Results!A5,LEN(Results!A5)-1)</f>
        <v>78</v>
      </c>
    </row>
    <row r="36" spans="1:6">
      <c r="A36" s="38">
        <f>Results!C6</f>
        <v>42399</v>
      </c>
      <c r="B36" s="39">
        <f>Results!D6+4/24</f>
        <v>0.6875</v>
      </c>
      <c r="C36" s="40">
        <f>Results!E6</f>
        <v>0</v>
      </c>
      <c r="D36" s="40">
        <f>Results!F6</f>
        <v>0</v>
      </c>
      <c r="E36" s="40">
        <f>Results!Q6</f>
        <v>0</v>
      </c>
      <c r="F36" s="40" t="str">
        <f>LEFT(Results!A6,LEN(Results!A6)-1)</f>
        <v>78</v>
      </c>
    </row>
    <row r="37" spans="1:6">
      <c r="A37" s="38">
        <f>Results!C7</f>
        <v>42399</v>
      </c>
      <c r="B37" s="39">
        <f>Results!D7+4/24</f>
        <v>0.6875</v>
      </c>
      <c r="C37" s="40">
        <f>Results!E7</f>
        <v>0</v>
      </c>
      <c r="D37" s="40">
        <f>Results!F7</f>
        <v>0</v>
      </c>
      <c r="E37" s="40">
        <f>Results!Q7</f>
        <v>0</v>
      </c>
      <c r="F37" s="40" t="str">
        <f>LEFT(Results!A7,LEN(Results!A7)-1)</f>
        <v>78</v>
      </c>
    </row>
    <row r="38" spans="1:6">
      <c r="A38" s="38">
        <f>Results!C8</f>
        <v>42399</v>
      </c>
      <c r="B38" s="39">
        <f>Results!D8+4/24</f>
        <v>0.6875</v>
      </c>
      <c r="C38" s="40">
        <f>Results!E8</f>
        <v>0</v>
      </c>
      <c r="D38" s="40">
        <f>Results!F8</f>
        <v>0</v>
      </c>
      <c r="E38" s="40">
        <f>Results!Q8</f>
        <v>0.68032999999999988</v>
      </c>
      <c r="F38" s="40" t="str">
        <f>LEFT(Results!A8,LEN(Results!A8)-1)</f>
        <v>79</v>
      </c>
    </row>
    <row r="39" spans="1:6">
      <c r="A39" s="38">
        <f>Results!C9</f>
        <v>42399</v>
      </c>
      <c r="B39" s="39">
        <f>Results!D9+4/24</f>
        <v>0.6875</v>
      </c>
      <c r="C39" s="40">
        <f>Results!E9</f>
        <v>0</v>
      </c>
      <c r="D39" s="40">
        <f>Results!F9</f>
        <v>0</v>
      </c>
      <c r="E39" s="40">
        <f>Results!Q9</f>
        <v>0</v>
      </c>
      <c r="F39" s="40" t="str">
        <f>LEFT(Results!A9,LEN(Results!A9)-1)</f>
        <v>79</v>
      </c>
    </row>
    <row r="40" spans="1:6">
      <c r="A40" s="38">
        <f>Results!C10</f>
        <v>42399</v>
      </c>
      <c r="B40" s="39">
        <f>Results!D10+4/24</f>
        <v>0.6875</v>
      </c>
      <c r="C40" s="40">
        <f>Results!E10</f>
        <v>0</v>
      </c>
      <c r="D40" s="40">
        <f>Results!F10</f>
        <v>0</v>
      </c>
      <c r="E40" s="40">
        <f>Results!Q10</f>
        <v>0</v>
      </c>
      <c r="F40" s="40" t="str">
        <f>LEFT(Results!A10,LEN(Results!A10)-1)</f>
        <v>79</v>
      </c>
    </row>
    <row r="41" spans="1:6">
      <c r="A41" s="38">
        <f>Results!C11</f>
        <v>42399</v>
      </c>
      <c r="B41" s="39">
        <f>Results!D11+4/24</f>
        <v>0.6875</v>
      </c>
      <c r="C41" s="40">
        <f>Results!E11</f>
        <v>0</v>
      </c>
      <c r="D41" s="40">
        <f>Results!F11</f>
        <v>0</v>
      </c>
      <c r="E41" s="40">
        <f>Results!Q11</f>
        <v>0.71531840000000013</v>
      </c>
      <c r="F41" s="40" t="str">
        <f>LEFT(Results!A11,LEN(Results!A11)-1)</f>
        <v>80</v>
      </c>
    </row>
    <row r="42" spans="1:6">
      <c r="A42" s="38">
        <f>Results!C12</f>
        <v>42399</v>
      </c>
      <c r="B42" s="39">
        <f>Results!D12+4/24</f>
        <v>0.6875</v>
      </c>
      <c r="C42" s="40">
        <f>Results!E12</f>
        <v>0</v>
      </c>
      <c r="D42" s="40">
        <f>Results!F12</f>
        <v>0</v>
      </c>
      <c r="E42" s="40">
        <f>Results!Q12</f>
        <v>0</v>
      </c>
      <c r="F42" s="40" t="str">
        <f>LEFT(Results!A12,LEN(Results!A12)-1)</f>
        <v>80</v>
      </c>
    </row>
    <row r="43" spans="1:6">
      <c r="A43" s="38">
        <f>Results!C13</f>
        <v>42399</v>
      </c>
      <c r="B43" s="39">
        <f>Results!D13+4/24</f>
        <v>0.6875</v>
      </c>
      <c r="C43" s="40">
        <f>Results!E13</f>
        <v>0</v>
      </c>
      <c r="D43" s="40">
        <f>Results!F13</f>
        <v>0</v>
      </c>
      <c r="E43" s="40">
        <f>Results!Q13</f>
        <v>0</v>
      </c>
      <c r="F43" s="40" t="str">
        <f>LEFT(Results!A13,LEN(Results!A13)-1)</f>
        <v>80</v>
      </c>
    </row>
    <row r="44" spans="1:6">
      <c r="A44" s="38">
        <f>Results!C14</f>
        <v>42399</v>
      </c>
      <c r="B44" s="39">
        <f>Results!D14+4/24</f>
        <v>0.6875</v>
      </c>
      <c r="C44" s="40">
        <f>Results!E14</f>
        <v>0</v>
      </c>
      <c r="D44" s="40">
        <f>Results!F14</f>
        <v>0</v>
      </c>
      <c r="E44" s="40">
        <f>Results!Q14</f>
        <v>0.69588040000000007</v>
      </c>
      <c r="F44" s="40" t="str">
        <f>LEFT(Results!A14,LEN(Results!A14)-1)</f>
        <v>81</v>
      </c>
    </row>
    <row r="45" spans="1:6">
      <c r="A45" s="38">
        <f>Results!C15</f>
        <v>42399</v>
      </c>
      <c r="B45" s="39">
        <f>Results!D15+4/24</f>
        <v>0.6875</v>
      </c>
      <c r="C45" s="40">
        <f>Results!E15</f>
        <v>0</v>
      </c>
      <c r="D45" s="40">
        <f>Results!F15</f>
        <v>0</v>
      </c>
      <c r="E45" s="40">
        <f>Results!Q15</f>
        <v>0</v>
      </c>
      <c r="F45" s="40" t="str">
        <f>LEFT(Results!A15,LEN(Results!A15)-1)</f>
        <v>81</v>
      </c>
    </row>
    <row r="46" spans="1:6">
      <c r="A46" s="38">
        <f>Results!C16</f>
        <v>42399</v>
      </c>
      <c r="B46" s="39">
        <f>Results!D16+4/24</f>
        <v>0.6875</v>
      </c>
      <c r="C46" s="40">
        <f>Results!E16</f>
        <v>0</v>
      </c>
      <c r="D46" s="40">
        <f>Results!F16</f>
        <v>0</v>
      </c>
      <c r="E46" s="40">
        <f>Results!Q16</f>
        <v>0</v>
      </c>
      <c r="F46" s="40" t="str">
        <f>LEFT(Results!A16,LEN(Results!A16)-1)</f>
        <v>81</v>
      </c>
    </row>
    <row r="47" spans="1:6">
      <c r="A47" s="38">
        <f>Results!C17</f>
        <v>42399</v>
      </c>
      <c r="B47" s="39">
        <f>Results!D17+4/24</f>
        <v>0.6875</v>
      </c>
      <c r="C47" s="40">
        <f>Results!E17</f>
        <v>0</v>
      </c>
      <c r="D47" s="40">
        <f>Results!F17</f>
        <v>0</v>
      </c>
      <c r="E47" s="40">
        <f>Results!Q17</f>
        <v>0.40625420000000001</v>
      </c>
      <c r="F47" s="40" t="str">
        <f>LEFT(Results!A17,LEN(Results!A17)-1)</f>
        <v>82</v>
      </c>
    </row>
    <row r="48" spans="1:6">
      <c r="A48" s="38">
        <f>Results!C18</f>
        <v>42399</v>
      </c>
      <c r="B48" s="39">
        <f>Results!D18+4/24</f>
        <v>0.6875</v>
      </c>
      <c r="C48" s="40">
        <f>Results!E18</f>
        <v>0</v>
      </c>
      <c r="D48" s="40">
        <f>Results!F18</f>
        <v>0</v>
      </c>
      <c r="E48" s="40">
        <f>Results!Q18</f>
        <v>0</v>
      </c>
      <c r="F48" s="40" t="str">
        <f>LEFT(Results!A18,LEN(Results!A18)-1)</f>
        <v>82</v>
      </c>
    </row>
    <row r="49" spans="1:6">
      <c r="A49" s="38">
        <f>Results!C19</f>
        <v>42399</v>
      </c>
      <c r="B49" s="39">
        <f>Results!D19+4/24</f>
        <v>0.6875</v>
      </c>
      <c r="C49" s="40">
        <f>Results!E19</f>
        <v>0</v>
      </c>
      <c r="D49" s="40">
        <f>Results!F19</f>
        <v>0</v>
      </c>
      <c r="E49" s="40">
        <f>Results!Q19</f>
        <v>0</v>
      </c>
      <c r="F49" s="40" t="str">
        <f>LEFT(Results!A19,LEN(Results!A19)-1)</f>
        <v>82</v>
      </c>
    </row>
    <row r="50" spans="1:6">
      <c r="A50" s="38">
        <f>Results!C20</f>
        <v>42399</v>
      </c>
      <c r="B50" s="39">
        <f>Results!D20+4/24</f>
        <v>0.6875</v>
      </c>
      <c r="C50" s="40">
        <f>Results!E20</f>
        <v>0</v>
      </c>
      <c r="D50" s="40">
        <f>Results!F20</f>
        <v>0</v>
      </c>
      <c r="E50" s="40">
        <f>Results!Q20</f>
        <v>0.96801240000000011</v>
      </c>
      <c r="F50" s="40" t="str">
        <f>LEFT(Results!A20,LEN(Results!A20)-1)</f>
        <v>83</v>
      </c>
    </row>
    <row r="51" spans="1:6">
      <c r="A51" s="38">
        <f>Results!C21</f>
        <v>42399</v>
      </c>
      <c r="B51" s="39">
        <f>Results!D21+4/24</f>
        <v>0.6875</v>
      </c>
      <c r="C51" s="40">
        <f>Results!E21</f>
        <v>0</v>
      </c>
      <c r="D51" s="40">
        <f>Results!F21</f>
        <v>0</v>
      </c>
      <c r="E51" s="40">
        <f>Results!Q21</f>
        <v>0</v>
      </c>
      <c r="F51" s="40" t="str">
        <f>LEFT(Results!A21,LEN(Results!A21)-1)</f>
        <v>83</v>
      </c>
    </row>
    <row r="52" spans="1:6">
      <c r="A52" s="38">
        <f>Results!C22</f>
        <v>42399</v>
      </c>
      <c r="B52" s="39">
        <f>Results!D22+4/24</f>
        <v>0.6875</v>
      </c>
      <c r="C52" s="40">
        <f>Results!E22</f>
        <v>0</v>
      </c>
      <c r="D52" s="40">
        <f>Results!F22</f>
        <v>0</v>
      </c>
      <c r="E52" s="40">
        <f>Results!Q22</f>
        <v>0</v>
      </c>
      <c r="F52" s="40" t="str">
        <f>LEFT(Results!A22,LEN(Results!A22)-1)</f>
        <v>83</v>
      </c>
    </row>
    <row r="53" spans="1:6">
      <c r="A53" s="38">
        <f>Results!C23</f>
        <v>42399</v>
      </c>
      <c r="B53" s="39">
        <f>Results!D23+4/24</f>
        <v>0.6875</v>
      </c>
      <c r="C53" s="40">
        <f>Results!E23</f>
        <v>0</v>
      </c>
      <c r="D53" s="40">
        <f>Results!F23</f>
        <v>0</v>
      </c>
      <c r="E53" s="40">
        <f>Results!Q23</f>
        <v>0.58897140000000003</v>
      </c>
      <c r="F53" s="40" t="str">
        <f>LEFT(Results!A23,LEN(Results!A23)-1)</f>
        <v>84</v>
      </c>
    </row>
    <row r="54" spans="1:6">
      <c r="A54" s="38">
        <f>Results!C24</f>
        <v>42399</v>
      </c>
      <c r="B54" s="39">
        <f>Results!D24+4/24</f>
        <v>0.6875</v>
      </c>
      <c r="C54" s="40">
        <f>Results!E24</f>
        <v>0</v>
      </c>
      <c r="D54" s="40">
        <f>Results!F24</f>
        <v>0</v>
      </c>
      <c r="E54" s="40">
        <f>Results!Q24</f>
        <v>0</v>
      </c>
      <c r="F54" s="40" t="str">
        <f>LEFT(Results!A24,LEN(Results!A24)-1)</f>
        <v>84</v>
      </c>
    </row>
    <row r="55" spans="1:6">
      <c r="A55" s="38">
        <f>Results!C25</f>
        <v>42399</v>
      </c>
      <c r="B55" s="39">
        <f>Results!D25+4/24</f>
        <v>0.6875</v>
      </c>
      <c r="C55" s="40">
        <f>Results!E25</f>
        <v>0</v>
      </c>
      <c r="D55" s="40">
        <f>Results!F25</f>
        <v>0</v>
      </c>
      <c r="E55" s="40">
        <f>Results!Q25</f>
        <v>0</v>
      </c>
      <c r="F55" s="40" t="str">
        <f>LEFT(Results!A25,LEN(Results!A25)-1)</f>
        <v>84</v>
      </c>
    </row>
    <row r="56" spans="1:6">
      <c r="A56" s="38">
        <f>Results!C26</f>
        <v>42399</v>
      </c>
      <c r="B56" s="39">
        <f>Results!D26+4/24</f>
        <v>0.6875</v>
      </c>
      <c r="C56" s="40">
        <f>Results!E26</f>
        <v>0</v>
      </c>
      <c r="D56" s="40">
        <f>Results!F26</f>
        <v>0</v>
      </c>
      <c r="E56" s="40">
        <f>Results!Q26</f>
        <v>0.56564579999999998</v>
      </c>
      <c r="F56" s="40" t="str">
        <f>LEFT(Results!A26,LEN(Results!A26)-1)</f>
        <v>85</v>
      </c>
    </row>
    <row r="57" spans="1:6">
      <c r="A57" s="38">
        <f>Results!C27</f>
        <v>42399</v>
      </c>
      <c r="B57" s="39">
        <f>Results!D27+4/24</f>
        <v>0.6875</v>
      </c>
      <c r="C57" s="40">
        <f>Results!E27</f>
        <v>0</v>
      </c>
      <c r="D57" s="40">
        <f>Results!F27</f>
        <v>0</v>
      </c>
      <c r="E57" s="40">
        <f>Results!Q27</f>
        <v>0</v>
      </c>
      <c r="F57" s="40" t="str">
        <f>LEFT(Results!A27,LEN(Results!A27)-1)</f>
        <v>85</v>
      </c>
    </row>
    <row r="58" spans="1:6">
      <c r="A58" s="38">
        <f>Results!C28</f>
        <v>42399</v>
      </c>
      <c r="B58" s="39">
        <f>Results!D28+4/24</f>
        <v>0.6875</v>
      </c>
      <c r="C58" s="40">
        <f>Results!E28</f>
        <v>0</v>
      </c>
      <c r="D58" s="40">
        <f>Results!F28</f>
        <v>0</v>
      </c>
      <c r="E58" s="40">
        <f>Results!Q28</f>
        <v>0</v>
      </c>
      <c r="F58" s="40" t="str">
        <f>LEFT(Results!A28,LEN(Results!A28)-1)</f>
        <v>85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43" customWidth="1"/>
  </cols>
  <sheetData>
    <row r="1" spans="1:3">
      <c r="A1">
        <f>Entry!B2</f>
        <v>77</v>
      </c>
      <c r="B1" s="43">
        <f>Entry!I2</f>
        <v>0</v>
      </c>
      <c r="C1" s="43">
        <f>Entry!J2</f>
        <v>0</v>
      </c>
    </row>
    <row r="2" spans="1:3">
      <c r="A2">
        <f>Entry!B5</f>
        <v>78</v>
      </c>
      <c r="B2" s="43">
        <f>Entry!I5</f>
        <v>0</v>
      </c>
      <c r="C2" s="43">
        <f>Entry!J5</f>
        <v>0</v>
      </c>
    </row>
    <row r="3" spans="1:3">
      <c r="A3">
        <f>Entry!B8</f>
        <v>79</v>
      </c>
      <c r="B3" s="43">
        <f>Entry!I8</f>
        <v>0</v>
      </c>
      <c r="C3" s="43">
        <f>Entry!J8</f>
        <v>0</v>
      </c>
    </row>
    <row r="4" spans="1:3">
      <c r="A4">
        <f>Entry!B11</f>
        <v>80</v>
      </c>
      <c r="B4" s="43">
        <f>Entry!I11</f>
        <v>0</v>
      </c>
      <c r="C4" s="43">
        <f>Entry!J11</f>
        <v>0</v>
      </c>
    </row>
    <row r="5" spans="1:3">
      <c r="A5">
        <f>Entry!B14</f>
        <v>81</v>
      </c>
      <c r="B5" s="43">
        <f>Entry!I14</f>
        <v>0</v>
      </c>
      <c r="C5" s="43">
        <f>Entry!J14</f>
        <v>0</v>
      </c>
    </row>
    <row r="6" spans="1:3">
      <c r="A6">
        <f>Entry!B17</f>
        <v>82</v>
      </c>
      <c r="B6" s="43">
        <f>Entry!I17</f>
        <v>0</v>
      </c>
      <c r="C6" s="43">
        <f>Entry!J17</f>
        <v>0</v>
      </c>
    </row>
    <row r="7" spans="1:3">
      <c r="A7">
        <f>Entry!B20</f>
        <v>83</v>
      </c>
      <c r="B7" s="43">
        <f>Entry!I20</f>
        <v>0</v>
      </c>
      <c r="C7" s="43">
        <f>Entry!J20</f>
        <v>0</v>
      </c>
    </row>
    <row r="8" spans="1:3">
      <c r="A8">
        <f>Entry!B23</f>
        <v>84</v>
      </c>
      <c r="B8" s="43">
        <f>Entry!I23</f>
        <v>0</v>
      </c>
      <c r="C8" s="43">
        <f>Entry!J23</f>
        <v>0</v>
      </c>
    </row>
    <row r="9" spans="1:3">
      <c r="A9">
        <f>Entry!B26</f>
        <v>85</v>
      </c>
      <c r="B9" s="43">
        <f>Entry!I26</f>
        <v>0</v>
      </c>
      <c r="C9" s="43">
        <f>Entry!J26</f>
        <v>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2020-02-10T04:18:29Z</dcterms:modified>
</cp:coreProperties>
</file>