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0" yWindow="0" windowWidth="19200" windowHeight="844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4" i="2"/>
  <c r="A1" i="4" l="1"/>
  <c r="L2" i="1"/>
  <c r="L3" i="1" s="1"/>
  <c r="L4" i="1" s="1"/>
  <c r="N29" i="2"/>
  <c r="J28" i="1" s="1"/>
  <c r="M29" i="2"/>
  <c r="I28" i="1" s="1"/>
  <c r="N28" i="2"/>
  <c r="J27" i="1" s="1"/>
  <c r="M28" i="2"/>
  <c r="I27" i="1" s="1"/>
  <c r="N27" i="2"/>
  <c r="J26" i="1" s="1"/>
  <c r="M27" i="2"/>
  <c r="I26" i="1" s="1"/>
  <c r="N26" i="2"/>
  <c r="J25" i="1" s="1"/>
  <c r="M26" i="2"/>
  <c r="I25" i="1" s="1"/>
  <c r="M25" i="1" s="1"/>
  <c r="N25" i="2"/>
  <c r="J24" i="1" s="1"/>
  <c r="M25" i="2"/>
  <c r="I24" i="1" s="1"/>
  <c r="N24" i="2"/>
  <c r="J23" i="1" s="1"/>
  <c r="M24" i="2"/>
  <c r="I23" i="1" s="1"/>
  <c r="N23" i="2"/>
  <c r="J22" i="1" s="1"/>
  <c r="M23" i="2"/>
  <c r="I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M17" i="1" s="1"/>
  <c r="N17" i="2"/>
  <c r="J16" i="1" s="1"/>
  <c r="M17" i="2"/>
  <c r="I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M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M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M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9" i="1"/>
  <c r="A39" i="3" s="1"/>
  <c r="C14" i="1"/>
  <c r="C19" i="1"/>
  <c r="A49" i="3" s="1"/>
  <c r="C21" i="1"/>
  <c r="C24" i="1"/>
  <c r="A54" i="3" s="1"/>
  <c r="C25" i="1"/>
  <c r="A55" i="3" s="1"/>
  <c r="C28" i="1"/>
  <c r="A58" i="3" s="1"/>
  <c r="C17" i="2"/>
  <c r="I15" i="2"/>
  <c r="I27" i="2"/>
  <c r="C9" i="4" s="1"/>
  <c r="H27" i="2"/>
  <c r="B9" i="4" s="1"/>
  <c r="I24" i="2"/>
  <c r="H24" i="2"/>
  <c r="B8" i="4" s="1"/>
  <c r="I21" i="2"/>
  <c r="C7" i="4" s="1"/>
  <c r="H21" i="2"/>
  <c r="B7" i="4" s="1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B3" i="4" s="1"/>
  <c r="I6" i="2"/>
  <c r="C2" i="4" s="1"/>
  <c r="H6" i="2"/>
  <c r="H3" i="2"/>
  <c r="B1" i="4" s="1"/>
  <c r="I3" i="2"/>
  <c r="C1" i="4" s="1"/>
  <c r="A5" i="1"/>
  <c r="F35" i="3" s="1"/>
  <c r="I29" i="2"/>
  <c r="I28" i="2"/>
  <c r="B4" i="2"/>
  <c r="B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D28" i="1"/>
  <c r="D27" i="1"/>
  <c r="B57" i="3" s="1"/>
  <c r="C26" i="2"/>
  <c r="C25" i="2"/>
  <c r="C23" i="2"/>
  <c r="D22" i="1" s="1"/>
  <c r="C22" i="2"/>
  <c r="C20" i="2"/>
  <c r="C19" i="2"/>
  <c r="D18" i="1" s="1"/>
  <c r="B48" i="3" s="1"/>
  <c r="C5" i="2"/>
  <c r="D4" i="1" s="1"/>
  <c r="B34" i="3" s="1"/>
  <c r="C16" i="2"/>
  <c r="C14" i="2"/>
  <c r="D13" i="1" s="1"/>
  <c r="B43" i="3" s="1"/>
  <c r="C13" i="2"/>
  <c r="D12" i="1" s="1"/>
  <c r="B42" i="3" s="1"/>
  <c r="C11" i="2"/>
  <c r="C10" i="2"/>
  <c r="D9" i="1" s="1"/>
  <c r="B39" i="3" s="1"/>
  <c r="C8" i="2"/>
  <c r="D7" i="1" s="1"/>
  <c r="B37" i="3" s="1"/>
  <c r="C7" i="2"/>
  <c r="D6" i="1" s="1"/>
  <c r="B36" i="3" s="1"/>
  <c r="C4" i="2"/>
  <c r="D3" i="1" s="1"/>
  <c r="B33" i="3" s="1"/>
  <c r="A3" i="1"/>
  <c r="F33" i="3" s="1"/>
  <c r="A4" i="1"/>
  <c r="F34" i="3" s="1"/>
  <c r="A2" i="1"/>
  <c r="F32" i="3" s="1"/>
  <c r="F28" i="1"/>
  <c r="D58" i="3" s="1"/>
  <c r="F27" i="1"/>
  <c r="F26" i="1"/>
  <c r="D26" i="1"/>
  <c r="B56" i="3" s="1"/>
  <c r="D25" i="1"/>
  <c r="D24" i="1"/>
  <c r="B54" i="3" s="1"/>
  <c r="D23" i="1"/>
  <c r="B53" i="3" s="1"/>
  <c r="D21" i="1"/>
  <c r="D20" i="1"/>
  <c r="D19" i="1"/>
  <c r="D17" i="1"/>
  <c r="B47" i="3" s="1"/>
  <c r="D16" i="1"/>
  <c r="D15" i="1"/>
  <c r="B45" i="3" s="1"/>
  <c r="D14" i="1"/>
  <c r="B44" i="3" s="1"/>
  <c r="D11" i="1"/>
  <c r="B41" i="3" s="1"/>
  <c r="D10" i="1"/>
  <c r="B40" i="3" s="1"/>
  <c r="D8" i="1"/>
  <c r="B38" i="3" s="1"/>
  <c r="D5" i="1"/>
  <c r="B35" i="3" s="1"/>
  <c r="D2" i="1"/>
  <c r="B32" i="3" s="1"/>
  <c r="A6" i="3"/>
  <c r="B58" i="3"/>
  <c r="D57" i="3"/>
  <c r="D56" i="3"/>
  <c r="B55" i="3"/>
  <c r="B51" i="3"/>
  <c r="A51" i="3"/>
  <c r="B50" i="3"/>
  <c r="B49" i="3"/>
  <c r="B46" i="3"/>
  <c r="A44" i="3"/>
  <c r="A34" i="3"/>
  <c r="A32" i="3"/>
  <c r="A20" i="3" s="1"/>
  <c r="I22" i="2" l="1"/>
  <c r="F21" i="1" s="1"/>
  <c r="D51" i="3" s="1"/>
  <c r="I23" i="2"/>
  <c r="F22" i="1" s="1"/>
  <c r="D52" i="3" s="1"/>
  <c r="F20" i="1"/>
  <c r="D50" i="3" s="1"/>
  <c r="E26" i="1"/>
  <c r="C56" i="3" s="1"/>
  <c r="H28" i="2"/>
  <c r="E27" i="1" s="1"/>
  <c r="C57" i="3" s="1"/>
  <c r="H29" i="2"/>
  <c r="E28" i="1" s="1"/>
  <c r="C58" i="3" s="1"/>
  <c r="H25" i="2"/>
  <c r="E24" i="1" s="1"/>
  <c r="C54" i="3" s="1"/>
  <c r="E23" i="1"/>
  <c r="C53" i="3" s="1"/>
  <c r="H26" i="2"/>
  <c r="E25" i="1" s="1"/>
  <c r="C55" i="3" s="1"/>
  <c r="H22" i="2"/>
  <c r="E21" i="1" s="1"/>
  <c r="C51" i="3" s="1"/>
  <c r="E20" i="1"/>
  <c r="C50" i="3" s="1"/>
  <c r="H23" i="2"/>
  <c r="E22" i="1" s="1"/>
  <c r="C52" i="3" s="1"/>
  <c r="E17" i="1"/>
  <c r="C47" i="3" s="1"/>
  <c r="H20" i="2"/>
  <c r="E19" i="1" s="1"/>
  <c r="C49" i="3" s="1"/>
  <c r="H19" i="2"/>
  <c r="E18" i="1" s="1"/>
  <c r="C48" i="3" s="1"/>
  <c r="I7" i="2"/>
  <c r="F6" i="1" s="1"/>
  <c r="D36" i="3" s="1"/>
  <c r="E14" i="1"/>
  <c r="C44" i="3" s="1"/>
  <c r="H16" i="2"/>
  <c r="E15" i="1" s="1"/>
  <c r="C45" i="3" s="1"/>
  <c r="H17" i="2"/>
  <c r="E16" i="1" s="1"/>
  <c r="C46" i="3" s="1"/>
  <c r="I10" i="2"/>
  <c r="F9" i="1" s="1"/>
  <c r="D39" i="3" s="1"/>
  <c r="F8" i="1"/>
  <c r="D38" i="3" s="1"/>
  <c r="H4" i="2"/>
  <c r="E3" i="1" s="1"/>
  <c r="C33" i="3" s="1"/>
  <c r="H5" i="2"/>
  <c r="E4" i="1" s="1"/>
  <c r="C34" i="3" s="1"/>
  <c r="C15" i="1"/>
  <c r="A45" i="3" s="1"/>
  <c r="C3" i="1"/>
  <c r="A33" i="3" s="1"/>
  <c r="C10" i="1"/>
  <c r="A40" i="3" s="1"/>
  <c r="N21" i="1"/>
  <c r="N15" i="1"/>
  <c r="N23" i="1"/>
  <c r="N27" i="1"/>
  <c r="N24" i="1"/>
  <c r="M24" i="1"/>
  <c r="N6" i="1"/>
  <c r="O19" i="1"/>
  <c r="N3" i="1"/>
  <c r="N5" i="1"/>
  <c r="N9" i="1"/>
  <c r="N17" i="1"/>
  <c r="N20" i="1"/>
  <c r="N25" i="1"/>
  <c r="M23" i="1"/>
  <c r="N19" i="1"/>
  <c r="M15" i="1"/>
  <c r="N11" i="1"/>
  <c r="N13" i="1"/>
  <c r="M12" i="1"/>
  <c r="O13" i="1" s="1"/>
  <c r="N12" i="1"/>
  <c r="N8" i="1"/>
  <c r="M6" i="1"/>
  <c r="O7" i="1" s="1"/>
  <c r="Q3" i="1"/>
  <c r="M3" i="1"/>
  <c r="Q2" i="1"/>
  <c r="E32" i="3" s="1"/>
  <c r="F11" i="1"/>
  <c r="D41" i="3" s="1"/>
  <c r="I13" i="2"/>
  <c r="F12" i="1" s="1"/>
  <c r="D42" i="3" s="1"/>
  <c r="I14" i="2"/>
  <c r="F13" i="1" s="1"/>
  <c r="D43" i="3" s="1"/>
  <c r="H13" i="2"/>
  <c r="E12" i="1" s="1"/>
  <c r="C42" i="3" s="1"/>
  <c r="I11" i="2"/>
  <c r="F10" i="1" s="1"/>
  <c r="D40" i="3" s="1"/>
  <c r="H10" i="2"/>
  <c r="E9" i="1" s="1"/>
  <c r="C39" i="3" s="1"/>
  <c r="E8" i="1"/>
  <c r="C38" i="3" s="1"/>
  <c r="H11" i="2"/>
  <c r="E10" i="1" s="1"/>
  <c r="C40" i="3" s="1"/>
  <c r="I8" i="2"/>
  <c r="F7" i="1" s="1"/>
  <c r="D37" i="3" s="1"/>
  <c r="F5" i="1"/>
  <c r="D35" i="3" s="1"/>
  <c r="I5" i="2"/>
  <c r="F4" i="1" s="1"/>
  <c r="D34" i="3" s="1"/>
  <c r="I4" i="2"/>
  <c r="F3" i="1" s="1"/>
  <c r="D33" i="3" s="1"/>
  <c r="F2" i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E33" i="3"/>
  <c r="L5" i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R2" i="1"/>
  <c r="N18" i="1"/>
  <c r="P19" i="1" s="1"/>
  <c r="M4" i="1"/>
  <c r="M10" i="1"/>
  <c r="M16" i="1"/>
  <c r="M22" i="1"/>
  <c r="N22" i="1"/>
  <c r="P22" i="1" s="1"/>
  <c r="N16" i="1"/>
  <c r="N10" i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O25" i="1" l="1"/>
  <c r="P25" i="1"/>
  <c r="P10" i="1"/>
  <c r="P7" i="1"/>
  <c r="W4" i="1"/>
  <c r="S3" i="1"/>
  <c r="P13" i="1"/>
  <c r="P4" i="1"/>
  <c r="U4" i="1"/>
  <c r="T4" i="1"/>
  <c r="D32" i="3"/>
  <c r="A8" i="3"/>
  <c r="A9" i="3"/>
  <c r="A11" i="3"/>
  <c r="C32" i="3"/>
  <c r="A10" i="3"/>
  <c r="A13" i="3"/>
  <c r="A3" i="4"/>
  <c r="A8" i="1"/>
  <c r="F38" i="3" s="1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S6" i="1"/>
  <c r="E36" i="3"/>
  <c r="R7" i="1"/>
  <c r="U7" i="1" s="1"/>
  <c r="L8" i="1"/>
  <c r="Q7" i="1"/>
  <c r="T7" i="1" s="1"/>
  <c r="L9" i="1" l="1"/>
  <c r="R8" i="1"/>
  <c r="Q8" i="1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 s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L17" i="1"/>
  <c r="R16" i="1"/>
  <c r="U16" i="1" s="1"/>
  <c r="Q16" i="1"/>
  <c r="W16" i="1" s="1"/>
  <c r="T16" i="1" l="1"/>
  <c r="R17" i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 s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<sst xmlns="http://schemas.openxmlformats.org/spreadsheetml/2006/main" count="117" uniqueCount="69">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</sst>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-41.5</c:v>
                </c:pt>
                <c:pt idx="13">
                  <c:v>-41.5</c:v>
                </c:pt>
                <c:pt idx="14">
                  <c:v>-41.5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workbookViewId="0">
      <selection activeCell="A29" sqref="A29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21">
      <c r="A1" t="s">
        <v>65</v>
      </c>
      <c r="H1" s="50" t="s">
        <v>66</v>
      </c>
      <c r="I1" s="50"/>
      <c r="J1" s="51"/>
    </row>
    <row r="2" spans="1:21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21">
      <c r="A3" s="31">
        <v>406</v>
      </c>
      <c r="B3" s="32">
        <v>42416</v>
      </c>
      <c r="C3" s="35">
        <v>0.16805555555555554</v>
      </c>
      <c r="D3" s="41"/>
      <c r="E3" s="41" t="s">
        <v>55</v>
      </c>
      <c r="F3" s="41"/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7.61</v>
      </c>
      <c r="K3" s="37">
        <v>0.22</v>
      </c>
      <c r="L3" s="37" t="s">
        <v>67</v>
      </c>
      <c r="M3">
        <f>J3-IF(L3="h",$Q$3,IF(L3="m",$Q$4,IF(L3="l",$Q$5,-99)))</f>
        <v>7.8100000000000005</v>
      </c>
      <c r="N3">
        <f>K3-IF(L3="h",$Q$3,IF(L3="m",$Q$4,IF(L3="l",$Q$5,-99)))</f>
        <v>0.42000000000000004</v>
      </c>
      <c r="O3" s="31">
        <v>1.9438</v>
      </c>
      <c r="P3" t="s">
        <v>61</v>
      </c>
      <c r="Q3" s="31">
        <v>0</v>
      </c>
      <c r="U3" t="s">
        <v>68</v>
      </c>
    </row>
    <row r="4" spans="1:21">
      <c r="A4" s="30">
        <f>A3+1</f>
        <v>407</v>
      </c>
      <c r="B4" s="33">
        <f>B3</f>
        <v>42416</v>
      </c>
      <c r="C4" s="36">
        <f>C3</f>
        <v>0.16805555555555554</v>
      </c>
      <c r="H4" s="43" t="e">
        <f>H3</f>
        <v>#VALUE!</v>
      </c>
      <c r="I4" s="43" t="e">
        <f>I3</f>
        <v>#VALUE!</v>
      </c>
      <c r="J4" s="37">
        <v>4.78</v>
      </c>
      <c r="K4" s="37">
        <v>0.39800000000000002</v>
      </c>
      <c r="L4" s="37" t="s">
        <v>67</v>
      </c>
      <c r="M4">
        <f t="shared" ref="M4:M29" si="0">J4-IF(L4="h",$Q$3,IF(L4="m",$Q$4,IF(L4="l",$Q$5,-99)))</f>
        <v>4.9800000000000004</v>
      </c>
      <c r="N4">
        <f t="shared" ref="N4:N29" si="1">K4-IF(L4="h",$Q$3,IF(L4="m",$Q$4,IF(L4="l",$Q$5,-99)))</f>
        <v>0.59800000000000009</v>
      </c>
      <c r="P4" t="s">
        <v>62</v>
      </c>
      <c r="Q4" s="31">
        <v>-0.2</v>
      </c>
    </row>
    <row r="5" spans="1:21">
      <c r="A5" s="30">
        <f t="shared" ref="A5:A8" si="2">A4+1</f>
        <v>408</v>
      </c>
      <c r="B5" s="34">
        <f t="shared" ref="B5:B29" si="3">B4</f>
        <v>42416</v>
      </c>
      <c r="C5" s="36">
        <f>C3</f>
        <v>0.16805555555555554</v>
      </c>
      <c r="H5" s="43" t="e">
        <f>H3</f>
        <v>#VALUE!</v>
      </c>
      <c r="I5" s="43" t="e">
        <f>I3</f>
        <v>#VALUE!</v>
      </c>
      <c r="J5" s="37">
        <v>3.64</v>
      </c>
      <c r="K5" s="37">
        <v>1.49</v>
      </c>
      <c r="L5" s="37" t="s">
        <v>67</v>
      </c>
      <c r="M5">
        <f t="shared" si="0"/>
        <v>3.8400000000000003</v>
      </c>
      <c r="N5">
        <f t="shared" si="1"/>
        <v>1.69</v>
      </c>
      <c r="P5" t="s">
        <v>63</v>
      </c>
      <c r="Q5" s="31">
        <v>-1.9</v>
      </c>
    </row>
    <row r="6" spans="1:21">
      <c r="A6" s="30">
        <f t="shared" si="2"/>
        <v>409</v>
      </c>
      <c r="B6" s="34">
        <f t="shared" si="3"/>
        <v>42416</v>
      </c>
      <c r="C6" s="35">
        <v>0.72638888888888886</v>
      </c>
      <c r="D6" s="41">
        <v>-41.496200000000002</v>
      </c>
      <c r="E6" s="41" t="s">
        <v>55</v>
      </c>
      <c r="F6" s="41">
        <v>30.948699999999999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4.42</v>
      </c>
      <c r="K6" s="37">
        <v>4.1900000000000004</v>
      </c>
      <c r="L6" s="37" t="s">
        <v>67</v>
      </c>
      <c r="M6">
        <f t="shared" si="0"/>
        <v>4.62</v>
      </c>
      <c r="N6">
        <f t="shared" si="1"/>
        <v>4.3900000000000006</v>
      </c>
    </row>
    <row r="7" spans="1:21">
      <c r="A7" s="30">
        <f t="shared" si="2"/>
        <v>410</v>
      </c>
      <c r="B7" s="34">
        <f t="shared" si="3"/>
        <v>42416</v>
      </c>
      <c r="C7" s="36">
        <f>C6</f>
        <v>0.72638888888888886</v>
      </c>
      <c r="H7" s="43" t="e">
        <f>H6</f>
        <v>#VALUE!</v>
      </c>
      <c r="I7" s="43" t="e">
        <f>I6</f>
        <v>#VALUE!</v>
      </c>
      <c r="J7" s="37">
        <v>7.9</v>
      </c>
      <c r="K7" s="37">
        <v>4.0999999999999996</v>
      </c>
      <c r="L7" s="37" t="s">
        <v>67</v>
      </c>
      <c r="M7">
        <f t="shared" si="0"/>
        <v>8.1</v>
      </c>
      <c r="N7">
        <f t="shared" si="1"/>
        <v>4.3</v>
      </c>
    </row>
    <row r="8" spans="1:21">
      <c r="A8" s="30">
        <f t="shared" si="2"/>
        <v>411</v>
      </c>
      <c r="B8" s="34">
        <f t="shared" si="3"/>
        <v>42416</v>
      </c>
      <c r="C8" s="36">
        <f>C6</f>
        <v>0.72638888888888886</v>
      </c>
      <c r="H8" s="43" t="e">
        <f>H6</f>
        <v>#VALUE!</v>
      </c>
      <c r="I8" s="43" t="e">
        <f>I6</f>
        <v>#VALUE!</v>
      </c>
      <c r="J8" s="37">
        <v>7.62</v>
      </c>
      <c r="K8" s="37">
        <v>2.2599999999999998</v>
      </c>
      <c r="L8" s="37" t="s">
        <v>67</v>
      </c>
      <c r="M8">
        <f t="shared" si="0"/>
        <v>7.82</v>
      </c>
      <c r="N8">
        <f t="shared" si="1"/>
        <v>2.46</v>
      </c>
    </row>
    <row r="9" spans="1:21">
      <c r="A9" s="30"/>
      <c r="B9" s="34">
        <f t="shared" si="3"/>
        <v>42416</v>
      </c>
      <c r="C9" s="35">
        <v>0.72638888888888886</v>
      </c>
      <c r="D9" s="41">
        <v>-41.496200000000002</v>
      </c>
      <c r="E9" s="41" t="s">
        <v>55</v>
      </c>
      <c r="F9" s="41">
        <v>30.948699999999999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/>
      <c r="K9" s="37"/>
      <c r="L9" s="37"/>
      <c r="M9">
        <f t="shared" si="0"/>
        <v>99</v>
      </c>
      <c r="N9">
        <f t="shared" si="1"/>
        <v>99</v>
      </c>
    </row>
    <row r="10" spans="1:21">
      <c r="A10" s="30"/>
      <c r="B10" s="34">
        <f t="shared" si="3"/>
        <v>42416</v>
      </c>
      <c r="C10" s="36">
        <f>C9</f>
        <v>0.72638888888888886</v>
      </c>
      <c r="H10" s="43" t="e">
        <f>H9</f>
        <v>#VALUE!</v>
      </c>
      <c r="I10" s="43" t="e">
        <f>I9</f>
        <v>#VALUE!</v>
      </c>
      <c r="J10" s="37"/>
      <c r="K10" s="37"/>
      <c r="L10" s="37"/>
      <c r="M10">
        <f t="shared" si="0"/>
        <v>99</v>
      </c>
      <c r="N10">
        <f t="shared" si="1"/>
        <v>99</v>
      </c>
    </row>
    <row r="11" spans="1:21">
      <c r="A11" s="30"/>
      <c r="B11" s="34">
        <f t="shared" si="3"/>
        <v>42416</v>
      </c>
      <c r="C11" s="36">
        <f>C9</f>
        <v>0.72638888888888886</v>
      </c>
      <c r="H11" s="43" t="e">
        <f>H9</f>
        <v>#VALUE!</v>
      </c>
      <c r="I11" s="43" t="e">
        <f>I9</f>
        <v>#VALUE!</v>
      </c>
      <c r="J11" s="37"/>
      <c r="K11" s="37"/>
      <c r="L11" s="37"/>
      <c r="M11">
        <f t="shared" si="0"/>
        <v>99</v>
      </c>
      <c r="N11">
        <f t="shared" si="1"/>
        <v>99</v>
      </c>
    </row>
    <row r="12" spans="1:21">
      <c r="A12" s="30"/>
      <c r="B12" s="34">
        <f t="shared" si="3"/>
        <v>42416</v>
      </c>
      <c r="C12" s="35">
        <v>0.72638888888888886</v>
      </c>
      <c r="D12" s="41">
        <v>-41.497599999999998</v>
      </c>
      <c r="E12" s="41" t="s">
        <v>55</v>
      </c>
      <c r="F12" s="41">
        <v>30.948699999999999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/>
      <c r="K12" s="37"/>
      <c r="L12" s="37"/>
      <c r="M12">
        <f t="shared" si="0"/>
        <v>99</v>
      </c>
      <c r="N12">
        <f t="shared" si="1"/>
        <v>99</v>
      </c>
    </row>
    <row r="13" spans="1:21">
      <c r="A13" s="30"/>
      <c r="B13" s="34">
        <f t="shared" si="3"/>
        <v>42416</v>
      </c>
      <c r="C13" s="36">
        <f>C12</f>
        <v>0.72638888888888886</v>
      </c>
      <c r="H13" s="43" t="e">
        <f>H12</f>
        <v>#VALUE!</v>
      </c>
      <c r="I13" s="43" t="e">
        <f>I12</f>
        <v>#VALUE!</v>
      </c>
      <c r="J13" s="37"/>
      <c r="K13" s="37"/>
      <c r="L13" s="37"/>
      <c r="M13">
        <f t="shared" si="0"/>
        <v>99</v>
      </c>
      <c r="N13">
        <f t="shared" si="1"/>
        <v>99</v>
      </c>
    </row>
    <row r="14" spans="1:21">
      <c r="A14" s="30"/>
      <c r="B14" s="34">
        <f t="shared" si="3"/>
        <v>42416</v>
      </c>
      <c r="C14" s="36">
        <f>C12</f>
        <v>0.72638888888888886</v>
      </c>
      <c r="H14" s="43" t="e">
        <f>H12</f>
        <v>#VALUE!</v>
      </c>
      <c r="I14" s="43" t="e">
        <f>I12</f>
        <v>#VALUE!</v>
      </c>
      <c r="J14" s="37"/>
      <c r="K14" s="37"/>
      <c r="L14" s="37"/>
      <c r="M14">
        <f t="shared" si="0"/>
        <v>99</v>
      </c>
      <c r="N14">
        <f t="shared" si="1"/>
        <v>99</v>
      </c>
    </row>
    <row r="15" spans="1:21">
      <c r="A15" s="30"/>
      <c r="B15" s="34">
        <f t="shared" si="3"/>
        <v>42416</v>
      </c>
      <c r="C15" s="35">
        <v>0.92222222222222217</v>
      </c>
      <c r="D15" s="41">
        <v>-41.5</v>
      </c>
      <c r="E15" s="41"/>
      <c r="F15" s="41">
        <v>31.401</v>
      </c>
      <c r="G15" s="41" t="s">
        <v>55</v>
      </c>
      <c r="H15" s="43">
        <f>IF(D15&lt;0,D15-E15/60,D15+E15/60)</f>
        <v>-41.5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21">
      <c r="A16" s="30"/>
      <c r="B16" s="34">
        <f t="shared" si="3"/>
        <v>42416</v>
      </c>
      <c r="C16" s="36">
        <f>C15</f>
        <v>0.92222222222222217</v>
      </c>
      <c r="H16" s="43">
        <f>H15</f>
        <v>-41.5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>
        <f t="shared" si="3"/>
        <v>42416</v>
      </c>
      <c r="C17" s="36">
        <f>C15</f>
        <v>0.92222222222222217</v>
      </c>
      <c r="H17" s="43">
        <f>H15</f>
        <v>-41.5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/>
      <c r="B18" s="34">
        <f t="shared" si="3"/>
        <v>42416</v>
      </c>
      <c r="C18" s="35">
        <v>0.92222222222222217</v>
      </c>
      <c r="D18" s="41">
        <v>-41.499899999999997</v>
      </c>
      <c r="E18" s="41" t="s">
        <v>55</v>
      </c>
      <c r="F18" s="41">
        <v>31.4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3"/>
        <v>42416</v>
      </c>
      <c r="C19" s="36">
        <f>C18</f>
        <v>0.92222222222222217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3"/>
        <v>42416</v>
      </c>
      <c r="C20" s="36">
        <f>C18</f>
        <v>0.92222222222222217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/>
      <c r="B21" s="34">
        <f t="shared" si="3"/>
        <v>42416</v>
      </c>
      <c r="C21" s="35">
        <v>0.92222222222222217</v>
      </c>
      <c r="D21" s="41">
        <v>-41.499899999999997</v>
      </c>
      <c r="E21" s="41" t="s">
        <v>55</v>
      </c>
      <c r="F21" s="41">
        <v>31.4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3"/>
        <v>42416</v>
      </c>
      <c r="C22" s="36">
        <f>C21</f>
        <v>0.92222222222222217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3"/>
        <v>42416</v>
      </c>
      <c r="C23" s="36">
        <f>C21</f>
        <v>0.92222222222222217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/>
      <c r="B24" s="34">
        <f t="shared" si="3"/>
        <v>42416</v>
      </c>
      <c r="C24" s="35">
        <v>0.92222222222222217</v>
      </c>
      <c r="D24" s="41">
        <v>-41.499899999999997</v>
      </c>
      <c r="E24" s="41" t="s">
        <v>55</v>
      </c>
      <c r="F24" s="41">
        <v>31.4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3"/>
        <v>42416</v>
      </c>
      <c r="C25" s="36">
        <f>C24</f>
        <v>0.92222222222222217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3"/>
        <v>42416</v>
      </c>
      <c r="C26" s="36">
        <f>C24</f>
        <v>0.92222222222222217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/>
      <c r="B27" s="34">
        <f t="shared" si="3"/>
        <v>42416</v>
      </c>
      <c r="C27" s="35"/>
      <c r="D27" s="41"/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3"/>
        <v>42416</v>
      </c>
      <c r="C28" s="36"/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3"/>
        <v>42416</v>
      </c>
      <c r="C29" s="36"/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406A</v>
      </c>
      <c r="B2" s="15" t="s">
        <v>21</v>
      </c>
      <c r="C2" s="33">
        <f>Entry!B3</f>
        <v>42416</v>
      </c>
      <c r="D2" s="36">
        <f>Entry!C3</f>
        <v>0.16805555555555554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7.8100000000000005</v>
      </c>
      <c r="J2">
        <f>Entry!N3</f>
        <v>0.42000000000000004</v>
      </c>
      <c r="K2" s="16">
        <v>1</v>
      </c>
      <c r="L2" s="17">
        <f>Entry!O3</f>
        <v>1.9438</v>
      </c>
      <c r="M2" s="18">
        <f t="shared" ref="M2:M26" si="0">I2*(H2/G2)*K2</f>
        <v>0.78100000000000014</v>
      </c>
      <c r="N2" s="18">
        <f t="shared" ref="N2:N26" si="1">I2/J2</f>
        <v>18.595238095238095</v>
      </c>
      <c r="O2" s="19"/>
      <c r="P2" s="19"/>
      <c r="Q2" s="20">
        <f t="shared" ref="Q2:Q24" si="2">(I2-J2)*L2*(H2/G2)*K2</f>
        <v>1.4364682000000002</v>
      </c>
      <c r="R2" s="20">
        <f t="shared" ref="R2:R24" si="3">L2*(1.84*J2-I2)*(H2/G2)*K2</f>
        <v>-1.3678909360000002</v>
      </c>
      <c r="S2" s="20">
        <f t="shared" ref="S2:S24" si="4">Q2+R2</f>
        <v>6.8577263999999971E-2</v>
      </c>
      <c r="T2" s="21"/>
      <c r="U2" s="21"/>
      <c r="V2" s="21"/>
    </row>
    <row r="3" spans="1:23">
      <c r="A3" t="str">
        <f>CONCATENATE(Entry!$A$3,"B")</f>
        <v>406B</v>
      </c>
      <c r="B3" s="1" t="s">
        <v>21</v>
      </c>
      <c r="C3" s="33">
        <f>$C$2</f>
        <v>42416</v>
      </c>
      <c r="D3" s="36">
        <f>Entry!C4</f>
        <v>0.16805555555555554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4.9800000000000004</v>
      </c>
      <c r="J3">
        <f>Entry!N4</f>
        <v>0.59800000000000009</v>
      </c>
      <c r="K3" s="16">
        <v>1</v>
      </c>
      <c r="L3" s="17">
        <f>L2</f>
        <v>1.9438</v>
      </c>
      <c r="M3" s="2">
        <f t="shared" si="0"/>
        <v>0.49800000000000005</v>
      </c>
      <c r="N3" s="2">
        <f t="shared" si="1"/>
        <v>8.3277591973244149</v>
      </c>
      <c r="O3" s="2"/>
      <c r="P3" s="2"/>
      <c r="Q3" s="3">
        <f t="shared" si="2"/>
        <v>0.85177316000000014</v>
      </c>
      <c r="R3" s="3">
        <f t="shared" si="3"/>
        <v>-0.75413219840000012</v>
      </c>
      <c r="S3" s="3">
        <f t="shared" si="4"/>
        <v>9.764096160000002E-2</v>
      </c>
      <c r="T3" s="3"/>
      <c r="U3" s="3"/>
      <c r="V3" s="3"/>
    </row>
    <row r="4" spans="1:23">
      <c r="A4" t="str">
        <f>CONCATENATE(Entry!$A$3,"C")</f>
        <v>406C</v>
      </c>
      <c r="B4" s="1" t="s">
        <v>21</v>
      </c>
      <c r="C4" s="33">
        <f t="shared" ref="C4:C28" si="5">$C$2</f>
        <v>42416</v>
      </c>
      <c r="D4" s="36">
        <f>Entry!C5</f>
        <v>0.16805555555555554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3.8400000000000003</v>
      </c>
      <c r="J4">
        <f>Entry!N5</f>
        <v>1.69</v>
      </c>
      <c r="K4" s="16">
        <v>1</v>
      </c>
      <c r="L4" s="17">
        <f t="shared" ref="L4:L28" si="6">L3</f>
        <v>1.9438</v>
      </c>
      <c r="M4" s="2">
        <f t="shared" si="0"/>
        <v>0.38400000000000006</v>
      </c>
      <c r="N4" s="2">
        <f t="shared" si="1"/>
        <v>2.2721893491124261</v>
      </c>
      <c r="O4" s="2">
        <f>(M2+M3+M4)/3</f>
        <v>0.55433333333333346</v>
      </c>
      <c r="P4" s="2">
        <f>(N2+N3+N4)/3</f>
        <v>9.7317288805583129</v>
      </c>
      <c r="Q4" s="3">
        <f t="shared" si="2"/>
        <v>0.41791700000000009</v>
      </c>
      <c r="R4" s="3">
        <f t="shared" si="3"/>
        <v>-0.14197515200000008</v>
      </c>
      <c r="S4" s="3">
        <f t="shared" si="4"/>
        <v>0.27594184799999999</v>
      </c>
      <c r="T4" s="3">
        <f>(Q2+Q3+Q4)/3</f>
        <v>0.90205278666666677</v>
      </c>
      <c r="U4" s="3">
        <f>(R2+R3+R4)/3</f>
        <v>-0.75466609546666685</v>
      </c>
      <c r="V4" s="3">
        <f>(S2+S3+S4)/3</f>
        <v>0.1473866912</v>
      </c>
      <c r="W4">
        <f>STDEV(Q2:Q4)</f>
        <v>0.51113370794603696</v>
      </c>
    </row>
    <row r="5" spans="1:23">
      <c r="A5" t="str">
        <f>CONCATENATE(Entry!$A$6,"A")</f>
        <v>409A</v>
      </c>
      <c r="B5" s="1" t="s">
        <v>21</v>
      </c>
      <c r="C5" s="33">
        <f t="shared" si="5"/>
        <v>42416</v>
      </c>
      <c r="D5" s="36">
        <f>Entry!C6</f>
        <v>0.72638888888888886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4.62</v>
      </c>
      <c r="J5">
        <f>Entry!N6</f>
        <v>4.3900000000000006</v>
      </c>
      <c r="K5" s="16">
        <v>1</v>
      </c>
      <c r="L5" s="17">
        <f t="shared" si="6"/>
        <v>1.9438</v>
      </c>
      <c r="M5" s="2">
        <f t="shared" si="0"/>
        <v>0.46200000000000002</v>
      </c>
      <c r="N5" s="2">
        <f t="shared" si="1"/>
        <v>1.052391799544419</v>
      </c>
      <c r="O5" s="2"/>
      <c r="P5" s="2"/>
      <c r="Q5" s="3">
        <f t="shared" si="2"/>
        <v>4.4707399999999911E-2</v>
      </c>
      <c r="R5" s="3">
        <f t="shared" si="3"/>
        <v>0.67208828800000042</v>
      </c>
      <c r="S5" s="3">
        <f t="shared" si="4"/>
        <v>0.71679568800000037</v>
      </c>
      <c r="T5" s="3"/>
      <c r="U5" s="3"/>
      <c r="V5" s="3"/>
    </row>
    <row r="6" spans="1:23">
      <c r="A6" t="str">
        <f>CONCATENATE(Entry!$A$6,"B")</f>
        <v>409B</v>
      </c>
      <c r="B6" s="1" t="s">
        <v>21</v>
      </c>
      <c r="C6" s="33">
        <f t="shared" si="5"/>
        <v>42416</v>
      </c>
      <c r="D6" s="36">
        <f>Entry!C7</f>
        <v>0.72638888888888886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8.1</v>
      </c>
      <c r="J6">
        <f>Entry!N7</f>
        <v>4.3</v>
      </c>
      <c r="K6" s="16">
        <v>1</v>
      </c>
      <c r="L6" s="17">
        <f t="shared" si="6"/>
        <v>1.9438</v>
      </c>
      <c r="M6" s="2">
        <f t="shared" si="0"/>
        <v>0.81</v>
      </c>
      <c r="N6" s="2">
        <f t="shared" si="1"/>
        <v>1.8837209302325582</v>
      </c>
      <c r="O6" s="2"/>
      <c r="P6" s="2"/>
      <c r="Q6" s="3">
        <f t="shared" si="2"/>
        <v>0.73864399999999997</v>
      </c>
      <c r="R6" s="3">
        <f t="shared" si="3"/>
        <v>-3.6543439999999948E-2</v>
      </c>
      <c r="S6" s="3">
        <f t="shared" si="4"/>
        <v>0.70210055999999998</v>
      </c>
      <c r="T6" s="3"/>
      <c r="U6" s="3"/>
      <c r="V6" s="3"/>
    </row>
    <row r="7" spans="1:23">
      <c r="A7" t="str">
        <f>CONCATENATE(Entry!$A$6,"C")</f>
        <v>409C</v>
      </c>
      <c r="B7" s="1" t="s">
        <v>21</v>
      </c>
      <c r="C7" s="33">
        <f t="shared" si="5"/>
        <v>42416</v>
      </c>
      <c r="D7" s="36">
        <f>Entry!C8</f>
        <v>0.72638888888888886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7.82</v>
      </c>
      <c r="J7">
        <f>Entry!N8</f>
        <v>2.46</v>
      </c>
      <c r="K7" s="16">
        <v>1</v>
      </c>
      <c r="L7" s="17">
        <f t="shared" si="6"/>
        <v>1.9438</v>
      </c>
      <c r="M7" s="2">
        <f t="shared" si="0"/>
        <v>0.78200000000000003</v>
      </c>
      <c r="N7" s="2">
        <f t="shared" si="1"/>
        <v>3.1788617886178865</v>
      </c>
      <c r="O7" s="2">
        <f>(M5+M6+M7)/3</f>
        <v>0.68466666666666676</v>
      </c>
      <c r="P7" s="2">
        <f>(N5+N6+N7)/3</f>
        <v>2.0383248394649542</v>
      </c>
      <c r="Q7" s="3">
        <f t="shared" si="2"/>
        <v>1.0418768</v>
      </c>
      <c r="R7" s="3">
        <f t="shared" si="3"/>
        <v>-0.64020996800000018</v>
      </c>
      <c r="S7" s="3">
        <f t="shared" si="4"/>
        <v>0.40166683199999986</v>
      </c>
      <c r="T7" s="3">
        <f>(Q5+Q6+Q7)/3</f>
        <v>0.60840939999999999</v>
      </c>
      <c r="U7" s="3">
        <f>(R5+R6+R7)/3</f>
        <v>-1.5550399999999149E-3</v>
      </c>
      <c r="V7" s="3">
        <f>(S5+S6+S7)/3</f>
        <v>0.60685436000000004</v>
      </c>
      <c r="W7">
        <f>STDEV(Q5:Q7)</f>
        <v>0.51118244429162474</v>
      </c>
    </row>
    <row r="8" spans="1:23">
      <c r="A8" t="str">
        <f>CONCATENATE(Entry!$A$9,"A")</f>
        <v>A</v>
      </c>
      <c r="B8" s="1" t="s">
        <v>21</v>
      </c>
      <c r="C8" s="33">
        <f t="shared" si="5"/>
        <v>42416</v>
      </c>
      <c r="D8" s="36">
        <f>Entry!C9</f>
        <v>0.72638888888888886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99</v>
      </c>
      <c r="J8">
        <f>Entry!N9</f>
        <v>99</v>
      </c>
      <c r="K8" s="16">
        <v>1</v>
      </c>
      <c r="L8" s="17">
        <f t="shared" si="6"/>
        <v>1.9438</v>
      </c>
      <c r="M8" s="2">
        <f t="shared" si="0"/>
        <v>9.9</v>
      </c>
      <c r="N8" s="2">
        <f t="shared" si="1"/>
        <v>1</v>
      </c>
      <c r="O8" s="2"/>
      <c r="P8" s="2"/>
      <c r="Q8" s="3">
        <f t="shared" si="2"/>
        <v>0</v>
      </c>
      <c r="R8" s="3">
        <f>L8*(1.84*J8-I8)*(H8/G8)*K8</f>
        <v>16.164640799999997</v>
      </c>
      <c r="S8" s="3">
        <f t="shared" si="4"/>
        <v>16.164640799999997</v>
      </c>
      <c r="T8" s="3"/>
      <c r="U8" s="3"/>
      <c r="V8" s="3"/>
    </row>
    <row r="9" spans="1:23">
      <c r="A9" t="str">
        <f>CONCATENATE(Entry!$A$9,"B")</f>
        <v>B</v>
      </c>
      <c r="B9" s="1" t="s">
        <v>21</v>
      </c>
      <c r="C9" s="33">
        <f t="shared" si="5"/>
        <v>42416</v>
      </c>
      <c r="D9" s="36">
        <f>Entry!C10</f>
        <v>0.72638888888888886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99</v>
      </c>
      <c r="J9">
        <f>Entry!N10</f>
        <v>99</v>
      </c>
      <c r="K9" s="16">
        <v>1</v>
      </c>
      <c r="L9" s="17">
        <f t="shared" si="6"/>
        <v>1.9438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16.164640799999997</v>
      </c>
      <c r="S9" s="3">
        <f t="shared" si="4"/>
        <v>16.164640799999997</v>
      </c>
      <c r="T9" s="3"/>
      <c r="U9" s="3"/>
      <c r="V9" s="3"/>
    </row>
    <row r="10" spans="1:23">
      <c r="A10" t="str">
        <f>CONCATENATE(Entry!$A$9,"C")</f>
        <v>C</v>
      </c>
      <c r="B10" s="1" t="s">
        <v>21</v>
      </c>
      <c r="C10" s="33">
        <f t="shared" si="5"/>
        <v>42416</v>
      </c>
      <c r="D10" s="36">
        <f>Entry!C11</f>
        <v>0.72638888888888886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99</v>
      </c>
      <c r="J10">
        <f>Entry!N11</f>
        <v>99</v>
      </c>
      <c r="K10" s="16">
        <v>1</v>
      </c>
      <c r="L10" s="17">
        <f t="shared" si="6"/>
        <v>1.9438</v>
      </c>
      <c r="M10" s="2">
        <f t="shared" si="0"/>
        <v>9.9</v>
      </c>
      <c r="N10" s="2">
        <f t="shared" si="1"/>
        <v>1</v>
      </c>
      <c r="O10" s="2">
        <f>(M8+M9+M10)/3</f>
        <v>9.9</v>
      </c>
      <c r="P10" s="2">
        <f>(N8+N9+N10)/3</f>
        <v>1</v>
      </c>
      <c r="Q10" s="3">
        <f t="shared" si="2"/>
        <v>0</v>
      </c>
      <c r="R10" s="3">
        <f t="shared" si="3"/>
        <v>16.164640799999997</v>
      </c>
      <c r="S10" s="3">
        <f t="shared" si="4"/>
        <v>16.164640799999997</v>
      </c>
      <c r="T10" s="3">
        <f>(Q8+Q9+Q10)/3</f>
        <v>0</v>
      </c>
      <c r="U10" s="3">
        <f>(R8+R9+R10)/3</f>
        <v>16.164640799999997</v>
      </c>
      <c r="V10" s="3">
        <f>(S8+S9+S10)/3</f>
        <v>16.164640799999997</v>
      </c>
      <c r="W10">
        <f>STDEV(Q8:Q10)</f>
        <v>0</v>
      </c>
    </row>
    <row r="11" spans="1:23">
      <c r="A11" t="str">
        <f>CONCATENATE(Entry!$A$12,"A")</f>
        <v>A</v>
      </c>
      <c r="B11" s="1" t="s">
        <v>21</v>
      </c>
      <c r="C11" s="33">
        <f t="shared" si="5"/>
        <v>42416</v>
      </c>
      <c r="D11" s="36">
        <f>Entry!C12</f>
        <v>0.72638888888888886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6">
        <v>1</v>
      </c>
      <c r="L11" s="17">
        <f t="shared" si="6"/>
        <v>1.9438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16.164640799999997</v>
      </c>
      <c r="S11" s="3">
        <f t="shared" si="4"/>
        <v>16.164640799999997</v>
      </c>
      <c r="T11" s="3"/>
      <c r="U11" s="3"/>
      <c r="V11" s="3"/>
    </row>
    <row r="12" spans="1:23">
      <c r="A12" t="str">
        <f>CONCATENATE(Entry!$A$12,"B")</f>
        <v>B</v>
      </c>
      <c r="B12" s="1" t="s">
        <v>21</v>
      </c>
      <c r="C12" s="33">
        <f t="shared" si="5"/>
        <v>42416</v>
      </c>
      <c r="D12" s="36">
        <f>Entry!C13</f>
        <v>0.72638888888888886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6">
        <v>1</v>
      </c>
      <c r="L12" s="17">
        <f t="shared" si="6"/>
        <v>1.9438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16.164640799999997</v>
      </c>
      <c r="S12" s="3">
        <f t="shared" si="4"/>
        <v>16.164640799999997</v>
      </c>
      <c r="T12" s="3"/>
      <c r="U12" s="3"/>
      <c r="V12" s="3"/>
    </row>
    <row r="13" spans="1:23">
      <c r="A13" t="str">
        <f>CONCATENATE(Entry!$A$12,"C")</f>
        <v>C</v>
      </c>
      <c r="B13" s="1" t="s">
        <v>21</v>
      </c>
      <c r="C13" s="33">
        <f t="shared" si="5"/>
        <v>42416</v>
      </c>
      <c r="D13" s="36">
        <f>Entry!C14</f>
        <v>0.72638888888888886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6">
        <v>1</v>
      </c>
      <c r="L13" s="17">
        <f t="shared" si="6"/>
        <v>1.9438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16.164640799999997</v>
      </c>
      <c r="S13" s="3">
        <f t="shared" si="4"/>
        <v>16.164640799999997</v>
      </c>
      <c r="T13" s="3">
        <f>(Q11+Q12+Q13)/3</f>
        <v>0</v>
      </c>
      <c r="U13" s="3">
        <f>(R11+R12+R13)/3</f>
        <v>16.164640799999997</v>
      </c>
      <c r="V13" s="3">
        <f>(S11+S12+S13)/3</f>
        <v>16.164640799999997</v>
      </c>
      <c r="W13">
        <f>STDEV(Q11:Q13)</f>
        <v>0</v>
      </c>
    </row>
    <row r="14" spans="1:23">
      <c r="A14" t="str">
        <f>CONCATENATE(Entry!$A$15,"A")</f>
        <v>A</v>
      </c>
      <c r="B14" s="1" t="s">
        <v>21</v>
      </c>
      <c r="C14" s="33">
        <f t="shared" si="5"/>
        <v>42416</v>
      </c>
      <c r="D14" s="36">
        <f>Entry!C15</f>
        <v>0.92222222222222217</v>
      </c>
      <c r="E14" s="29">
        <f>Entry!H15</f>
        <v>-41.5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B</v>
      </c>
      <c r="B15" s="1" t="s">
        <v>21</v>
      </c>
      <c r="C15" s="33">
        <f t="shared" si="5"/>
        <v>42416</v>
      </c>
      <c r="D15" s="36">
        <f>Entry!C16</f>
        <v>0.92222222222222217</v>
      </c>
      <c r="E15" s="29">
        <f>Entry!H16</f>
        <v>-41.5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C</v>
      </c>
      <c r="B16" s="1" t="s">
        <v>21</v>
      </c>
      <c r="C16" s="33">
        <f t="shared" si="5"/>
        <v>42416</v>
      </c>
      <c r="D16" s="36">
        <f>Entry!C17</f>
        <v>0.92222222222222217</v>
      </c>
      <c r="E16" s="29">
        <f>Entry!H17</f>
        <v>-41.5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A</v>
      </c>
      <c r="B17" s="1" t="s">
        <v>21</v>
      </c>
      <c r="C17" s="33">
        <f t="shared" si="5"/>
        <v>42416</v>
      </c>
      <c r="D17" s="36">
        <f>Entry!C18</f>
        <v>0.92222222222222217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B</v>
      </c>
      <c r="B18" s="1" t="s">
        <v>21</v>
      </c>
      <c r="C18" s="33">
        <f t="shared" si="5"/>
        <v>42416</v>
      </c>
      <c r="D18" s="36">
        <f>Entry!C19</f>
        <v>0.92222222222222217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C</v>
      </c>
      <c r="B19" s="1" t="s">
        <v>21</v>
      </c>
      <c r="C19" s="33">
        <f t="shared" si="5"/>
        <v>42416</v>
      </c>
      <c r="D19" s="36">
        <f>Entry!C20</f>
        <v>0.92222222222222217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A</v>
      </c>
      <c r="B20" s="1" t="s">
        <v>21</v>
      </c>
      <c r="C20" s="33">
        <f t="shared" si="5"/>
        <v>42416</v>
      </c>
      <c r="D20" s="36">
        <f>Entry!C21</f>
        <v>0.92222222222222217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B</v>
      </c>
      <c r="B21" s="1" t="s">
        <v>21</v>
      </c>
      <c r="C21" s="33">
        <f t="shared" si="5"/>
        <v>42416</v>
      </c>
      <c r="D21" s="36">
        <f>Entry!C22</f>
        <v>0.92222222222222217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C</v>
      </c>
      <c r="B22" s="1" t="s">
        <v>21</v>
      </c>
      <c r="C22" s="33">
        <f t="shared" si="5"/>
        <v>42416</v>
      </c>
      <c r="D22" s="36">
        <f>Entry!C23</f>
        <v>0.92222222222222217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A</v>
      </c>
      <c r="B23" s="1" t="s">
        <v>21</v>
      </c>
      <c r="C23" s="33">
        <f t="shared" si="5"/>
        <v>42416</v>
      </c>
      <c r="D23" s="36">
        <f>Entry!C24</f>
        <v>0.92222222222222217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B</v>
      </c>
      <c r="B24" s="1" t="s">
        <v>21</v>
      </c>
      <c r="C24" s="33">
        <f t="shared" si="5"/>
        <v>42416</v>
      </c>
      <c r="D24" s="36">
        <f>Entry!C25</f>
        <v>0.92222222222222217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C</v>
      </c>
      <c r="B25" s="1" t="s">
        <v>21</v>
      </c>
      <c r="C25" s="33">
        <f t="shared" si="5"/>
        <v>42416</v>
      </c>
      <c r="D25" s="36">
        <f>Entry!C26</f>
        <v>0.92222222222222217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A</v>
      </c>
      <c r="B26" s="1" t="s">
        <v>21</v>
      </c>
      <c r="C26" s="33">
        <f t="shared" si="5"/>
        <v>42416</v>
      </c>
      <c r="D26" s="36">
        <f>Entry!C27</f>
        <v>0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B</v>
      </c>
      <c r="B27" s="1" t="s">
        <v>21</v>
      </c>
      <c r="C27" s="33">
        <f t="shared" si="5"/>
        <v>42416</v>
      </c>
      <c r="D27" s="36">
        <f>Entry!C28</f>
        <v>0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C</v>
      </c>
      <c r="B28" s="1" t="s">
        <v>21</v>
      </c>
      <c r="C28" s="33">
        <f t="shared" si="5"/>
        <v>42416</v>
      </c>
      <c r="D28" s="36">
        <f>Entry!C29</f>
        <v>0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/cruise=s200217w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/start_date=20200217</v>
      </c>
      <c r="F12"/>
    </row>
    <row r="13" spans="1:6">
      <c r="A13" s="46" t="str">
        <f>CONCATENATE("/end_date=",TEXT(MAX(Results!$C$2:$C$28),"yyyymmdd"))</f>
        <v>/end_date=20200217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/end_time=02:08:00[GMT]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/data_file_name=chl-s200217w.xls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42416</v>
      </c>
      <c r="B32" s="45">
        <f>Results!D2+4/24</f>
        <v>0.3347222222222222</v>
      </c>
      <c r="C32" s="46" t="e">
        <f>Results!E2</f>
        <v>#VALUE!</v>
      </c>
      <c r="D32" s="46" t="e">
        <f>Results!F2</f>
        <v>#VALUE!</v>
      </c>
      <c r="E32" s="46">
        <f>Results!Q2</f>
        <v>1.4364682000000002</v>
      </c>
      <c r="F32" s="46" t="str">
        <f>LEFT(Results!A2,LEN(Results!A2)-1)</f>
        <v>406</v>
      </c>
    </row>
    <row r="33" spans="1:6">
      <c r="A33" s="44">
        <f>Results!C3</f>
        <v>42416</v>
      </c>
      <c r="B33" s="45">
        <f>Results!D3+4/24</f>
        <v>0.3347222222222222</v>
      </c>
      <c r="C33" s="46" t="e">
        <f>Results!E3</f>
        <v>#VALUE!</v>
      </c>
      <c r="D33" s="46" t="e">
        <f>Results!F3</f>
        <v>#VALUE!</v>
      </c>
      <c r="E33" s="46">
        <f>Results!Q3</f>
        <v>0.85177316000000014</v>
      </c>
      <c r="F33" s="46" t="str">
        <f>LEFT(Results!A3,LEN(Results!A3)-1)</f>
        <v>406</v>
      </c>
    </row>
    <row r="34" spans="1:6">
      <c r="A34" s="44">
        <f>Results!C4</f>
        <v>42416</v>
      </c>
      <c r="B34" s="45">
        <f>Results!D4+4/24</f>
        <v>0.3347222222222222</v>
      </c>
      <c r="C34" s="46" t="e">
        <f>Results!E4</f>
        <v>#VALUE!</v>
      </c>
      <c r="D34" s="46" t="e">
        <f>Results!F4</f>
        <v>#VALUE!</v>
      </c>
      <c r="E34" s="46">
        <f>Results!Q4</f>
        <v>0.41791700000000009</v>
      </c>
      <c r="F34" s="46" t="str">
        <f>LEFT(Results!A4,LEN(Results!A4)-1)</f>
        <v>406</v>
      </c>
    </row>
    <row r="35" spans="1:6">
      <c r="A35" s="44">
        <f>Results!C5</f>
        <v>42416</v>
      </c>
      <c r="B35" s="45">
        <f>Results!D5+4/24</f>
        <v>0.89305555555555549</v>
      </c>
      <c r="C35" s="46" t="e">
        <f>Results!E5</f>
        <v>#VALUE!</v>
      </c>
      <c r="D35" s="46" t="e">
        <f>Results!F5</f>
        <v>#VALUE!</v>
      </c>
      <c r="E35" s="46">
        <f>Results!Q5</f>
        <v>4.4707399999999911E-2</v>
      </c>
      <c r="F35" s="46" t="str">
        <f>LEFT(Results!A5,LEN(Results!A5)-1)</f>
        <v>409</v>
      </c>
    </row>
    <row r="36" spans="1:6">
      <c r="A36" s="44">
        <f>Results!C6</f>
        <v>42416</v>
      </c>
      <c r="B36" s="45">
        <f>Results!D6+4/24</f>
        <v>0.89305555555555549</v>
      </c>
      <c r="C36" s="46" t="e">
        <f>Results!E6</f>
        <v>#VALUE!</v>
      </c>
      <c r="D36" s="46" t="e">
        <f>Results!F6</f>
        <v>#VALUE!</v>
      </c>
      <c r="E36" s="46">
        <f>Results!Q6</f>
        <v>0.73864399999999997</v>
      </c>
      <c r="F36" s="46" t="str">
        <f>LEFT(Results!A6,LEN(Results!A6)-1)</f>
        <v>409</v>
      </c>
    </row>
    <row r="37" spans="1:6">
      <c r="A37" s="44">
        <f>Results!C7</f>
        <v>42416</v>
      </c>
      <c r="B37" s="45">
        <f>Results!D7+4/24</f>
        <v>0.89305555555555549</v>
      </c>
      <c r="C37" s="46" t="e">
        <f>Results!E7</f>
        <v>#VALUE!</v>
      </c>
      <c r="D37" s="46" t="e">
        <f>Results!F7</f>
        <v>#VALUE!</v>
      </c>
      <c r="E37" s="46">
        <f>Results!Q7</f>
        <v>1.0418768</v>
      </c>
      <c r="F37" s="46" t="str">
        <f>LEFT(Results!A7,LEN(Results!A7)-1)</f>
        <v>409</v>
      </c>
    </row>
    <row r="38" spans="1:6">
      <c r="A38" s="44">
        <f>Results!C8</f>
        <v>42416</v>
      </c>
      <c r="B38" s="45">
        <f>Results!D8+4/24</f>
        <v>0.89305555555555549</v>
      </c>
      <c r="C38" s="46" t="e">
        <f>Results!E8</f>
        <v>#VALUE!</v>
      </c>
      <c r="D38" s="46" t="e">
        <f>Results!F8</f>
        <v>#VALUE!</v>
      </c>
      <c r="E38" s="46">
        <f>Results!Q8</f>
        <v>0</v>
      </c>
      <c r="F38" s="46" t="str">
        <f>LEFT(Results!A8,LEN(Results!A8)-1)</f>
        <v/>
      </c>
    </row>
    <row r="39" spans="1:6">
      <c r="A39" s="44">
        <f>Results!C9</f>
        <v>42416</v>
      </c>
      <c r="B39" s="45">
        <f>Results!D9+4/24</f>
        <v>0.89305555555555549</v>
      </c>
      <c r="C39" s="46" t="e">
        <f>Results!E9</f>
        <v>#VALUE!</v>
      </c>
      <c r="D39" s="46" t="e">
        <f>Results!F9</f>
        <v>#VALUE!</v>
      </c>
      <c r="E39" s="46">
        <f>Results!Q9</f>
        <v>0</v>
      </c>
      <c r="F39" s="46" t="str">
        <f>LEFT(Results!A9,LEN(Results!A9)-1)</f>
        <v/>
      </c>
    </row>
    <row r="40" spans="1:6">
      <c r="A40" s="44">
        <f>Results!C10</f>
        <v>42416</v>
      </c>
      <c r="B40" s="45">
        <f>Results!D10+4/24</f>
        <v>0.89305555555555549</v>
      </c>
      <c r="C40" s="46" t="e">
        <f>Results!E10</f>
        <v>#VALUE!</v>
      </c>
      <c r="D40" s="46" t="e">
        <f>Results!F10</f>
        <v>#VALUE!</v>
      </c>
      <c r="E40" s="46">
        <f>Results!Q10</f>
        <v>0</v>
      </c>
      <c r="F40" s="46" t="str">
        <f>LEFT(Results!A10,LEN(Results!A10)-1)</f>
        <v/>
      </c>
    </row>
    <row r="41" spans="1:6">
      <c r="A41" s="44">
        <f>Results!C11</f>
        <v>42416</v>
      </c>
      <c r="B41" s="45">
        <f>Results!D11+4/24</f>
        <v>0.89305555555555549</v>
      </c>
      <c r="C41" s="46" t="e">
        <f>Results!E11</f>
        <v>#VALUE!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/>
      </c>
    </row>
    <row r="42" spans="1:6">
      <c r="A42" s="44">
        <f>Results!C12</f>
        <v>42416</v>
      </c>
      <c r="B42" s="45">
        <f>Results!D12+4/24</f>
        <v>0.89305555555555549</v>
      </c>
      <c r="C42" s="46" t="e">
        <f>Results!E12</f>
        <v>#VALUE!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/>
      </c>
    </row>
    <row r="43" spans="1:6">
      <c r="A43" s="44">
        <f>Results!C13</f>
        <v>42416</v>
      </c>
      <c r="B43" s="45">
        <f>Results!D13+4/24</f>
        <v>0.89305555555555549</v>
      </c>
      <c r="C43" s="46" t="e">
        <f>Results!E13</f>
        <v>#VALUE!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/>
      </c>
    </row>
    <row r="44" spans="1:6">
      <c r="A44" s="44">
        <f>Results!C14</f>
        <v>42416</v>
      </c>
      <c r="B44" s="45">
        <f>Results!D14+4/24</f>
        <v>1.0888888888888888</v>
      </c>
      <c r="C44" s="46">
        <f>Results!E14</f>
        <v>-41.5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/>
      </c>
    </row>
    <row r="45" spans="1:6">
      <c r="A45" s="44">
        <f>Results!C15</f>
        <v>42416</v>
      </c>
      <c r="B45" s="45">
        <f>Results!D15+4/24</f>
        <v>1.0888888888888888</v>
      </c>
      <c r="C45" s="46">
        <f>Results!E15</f>
        <v>-41.5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/>
      </c>
    </row>
    <row r="46" spans="1:6">
      <c r="A46" s="44">
        <f>Results!C16</f>
        <v>42416</v>
      </c>
      <c r="B46" s="45">
        <f>Results!D16+4/24</f>
        <v>1.0888888888888888</v>
      </c>
      <c r="C46" s="46">
        <f>Results!E16</f>
        <v>-41.5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/>
      </c>
    </row>
    <row r="47" spans="1:6">
      <c r="A47" s="44">
        <f>Results!C17</f>
        <v>42416</v>
      </c>
      <c r="B47" s="45">
        <f>Results!D17+4/24</f>
        <v>1.0888888888888888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/>
      </c>
    </row>
    <row r="48" spans="1:6">
      <c r="A48" s="44">
        <f>Results!C18</f>
        <v>42416</v>
      </c>
      <c r="B48" s="45">
        <f>Results!D18+4/24</f>
        <v>1.0888888888888888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/>
      </c>
    </row>
    <row r="49" spans="1:6">
      <c r="A49" s="44">
        <f>Results!C19</f>
        <v>42416</v>
      </c>
      <c r="B49" s="45">
        <f>Results!D19+4/24</f>
        <v>1.0888888888888888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/>
      </c>
    </row>
    <row r="50" spans="1:6">
      <c r="A50" s="44">
        <f>Results!C20</f>
        <v>42416</v>
      </c>
      <c r="B50" s="45">
        <f>Results!D20+4/24</f>
        <v>1.0888888888888888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/>
      </c>
    </row>
    <row r="51" spans="1:6">
      <c r="A51" s="44">
        <f>Results!C21</f>
        <v>42416</v>
      </c>
      <c r="B51" s="45">
        <f>Results!D21+4/24</f>
        <v>1.0888888888888888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/>
      </c>
    </row>
    <row r="52" spans="1:6">
      <c r="A52" s="44">
        <f>Results!C22</f>
        <v>42416</v>
      </c>
      <c r="B52" s="45">
        <f>Results!D22+4/24</f>
        <v>1.0888888888888888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/>
      </c>
    </row>
    <row r="53" spans="1:6">
      <c r="A53" s="44">
        <f>Results!C23</f>
        <v>42416</v>
      </c>
      <c r="B53" s="45">
        <f>Results!D23+4/24</f>
        <v>1.0888888888888888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/>
      </c>
    </row>
    <row r="54" spans="1:6">
      <c r="A54" s="44">
        <f>Results!C24</f>
        <v>42416</v>
      </c>
      <c r="B54" s="45">
        <f>Results!D24+4/24</f>
        <v>1.0888888888888888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/>
      </c>
    </row>
    <row r="55" spans="1:6">
      <c r="A55" s="44">
        <f>Results!C25</f>
        <v>42416</v>
      </c>
      <c r="B55" s="45">
        <f>Results!D25+4/24</f>
        <v>1.0888888888888888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/>
      </c>
    </row>
    <row r="56" spans="1:6">
      <c r="A56" s="44">
        <f>Results!C26</f>
        <v>42416</v>
      </c>
      <c r="B56" s="45">
        <f>Results!D26+4/24</f>
        <v>0.16666666666666666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/>
      </c>
    </row>
    <row r="57" spans="1:6">
      <c r="A57" s="44">
        <f>Results!C27</f>
        <v>42416</v>
      </c>
      <c r="B57" s="45">
        <f>Results!D27+4/24</f>
        <v>0.16666666666666666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/>
      </c>
    </row>
    <row r="58" spans="1:6">
      <c r="A58" s="44">
        <f>Results!C28</f>
        <v>42416</v>
      </c>
      <c r="B58" s="45">
        <f>Results!D28+4/24</f>
        <v>0.16666666666666666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406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409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0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0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0</v>
      </c>
      <c r="B5" s="49">
        <f>Entry!H15</f>
        <v>-41.5</v>
      </c>
      <c r="C5" s="49" t="e">
        <f>Entry!I15</f>
        <v>#VALUE!</v>
      </c>
    </row>
    <row r="6" spans="1:3">
      <c r="A6">
        <f>Entry!A18</f>
        <v>0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0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0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0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2020-02-20T01:53:23Z</dcterms:modified>
</cp:coreProperties>
</file>