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A1" i="4" l="1"/>
  <c r="L2" i="1"/>
  <c r="L3" i="1" s="1"/>
  <c r="L4" i="1" s="1"/>
  <c r="N29" i="2"/>
  <c r="J28" i="1" s="1"/>
  <c r="M29" i="2"/>
  <c r="I28" i="1" s="1"/>
  <c r="N28" i="2"/>
  <c r="J27" i="1" s="1"/>
  <c r="M28" i="2"/>
  <c r="I27" i="1" s="1"/>
  <c r="N27" i="2"/>
  <c r="J26" i="1" s="1"/>
  <c r="M27" i="2"/>
  <c r="I26" i="1" s="1"/>
  <c r="N26" i="2"/>
  <c r="J25" i="1" s="1"/>
  <c r="M26" i="2"/>
  <c r="I25" i="1" s="1"/>
  <c r="M25" i="1" s="1"/>
  <c r="N25" i="2"/>
  <c r="J24" i="1" s="1"/>
  <c r="M25" i="2"/>
  <c r="I24" i="1" s="1"/>
  <c r="N24" i="2"/>
  <c r="J23" i="1" s="1"/>
  <c r="M24" i="2"/>
  <c r="I23" i="1" s="1"/>
  <c r="M23" i="1" s="1"/>
  <c r="N23" i="2"/>
  <c r="J22" i="1" s="1"/>
  <c r="M23" i="2"/>
  <c r="I22" i="1" s="1"/>
  <c r="N22" i="2"/>
  <c r="J21" i="1" s="1"/>
  <c r="M22" i="2"/>
  <c r="I21" i="1" s="1"/>
  <c r="N21" i="1" s="1"/>
  <c r="N21" i="2"/>
  <c r="J20" i="1" s="1"/>
  <c r="M21" i="2"/>
  <c r="I20" i="1" s="1"/>
  <c r="N20" i="2"/>
  <c r="J19" i="1" s="1"/>
  <c r="M20" i="2"/>
  <c r="I19" i="1" s="1"/>
  <c r="N19" i="1" s="1"/>
  <c r="N19" i="2"/>
  <c r="J18" i="1" s="1"/>
  <c r="M19" i="2"/>
  <c r="I18" i="1" s="1"/>
  <c r="M18" i="1" s="1"/>
  <c r="N18" i="2"/>
  <c r="J17" i="1" s="1"/>
  <c r="M18" i="2"/>
  <c r="I17" i="1" s="1"/>
  <c r="N17" i="1" s="1"/>
  <c r="N17" i="2"/>
  <c r="J16" i="1" s="1"/>
  <c r="M17" i="2"/>
  <c r="I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M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N9" i="2"/>
  <c r="J8" i="1" s="1"/>
  <c r="M9" i="2"/>
  <c r="I8" i="1" s="1"/>
  <c r="N8" i="2"/>
  <c r="J7" i="1" s="1"/>
  <c r="I7" i="1"/>
  <c r="M7" i="1" s="1"/>
  <c r="N7" i="2"/>
  <c r="J6" i="1" s="1"/>
  <c r="I6" i="1"/>
  <c r="N6" i="2"/>
  <c r="J5" i="1" s="1"/>
  <c r="I5" i="1"/>
  <c r="M5" i="1" s="1"/>
  <c r="N5" i="2"/>
  <c r="J4" i="1" s="1"/>
  <c r="I4" i="1"/>
  <c r="N4" i="2"/>
  <c r="J3" i="1" s="1"/>
  <c r="I3" i="1"/>
  <c r="N3" i="2"/>
  <c r="J2" i="1" s="1"/>
  <c r="I2" i="1"/>
  <c r="C2" i="1"/>
  <c r="C4" i="1" s="1"/>
  <c r="A34" i="3" s="1"/>
  <c r="C17" i="2"/>
  <c r="D16" i="1" s="1"/>
  <c r="B46" i="3" s="1"/>
  <c r="I15" i="2"/>
  <c r="I27" i="2"/>
  <c r="C9" i="4" s="1"/>
  <c r="H27" i="2"/>
  <c r="B9" i="4" s="1"/>
  <c r="I24" i="2"/>
  <c r="H24" i="2"/>
  <c r="B8" i="4" s="1"/>
  <c r="I21" i="2"/>
  <c r="C7" i="4" s="1"/>
  <c r="H21" i="2"/>
  <c r="B7" i="4" s="1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H10" i="2" s="1"/>
  <c r="E9" i="1" s="1"/>
  <c r="C39" i="3" s="1"/>
  <c r="I6" i="2"/>
  <c r="C2" i="4" s="1"/>
  <c r="H6" i="2"/>
  <c r="H3" i="2"/>
  <c r="B1" i="4" s="1"/>
  <c r="I3" i="2"/>
  <c r="C1" i="4" s="1"/>
  <c r="A6" i="2"/>
  <c r="A5" i="1" s="1"/>
  <c r="F35" i="3" s="1"/>
  <c r="I29" i="2"/>
  <c r="I28" i="2"/>
  <c r="I23" i="2"/>
  <c r="F22" i="1" s="1"/>
  <c r="D52" i="3" s="1"/>
  <c r="I22" i="2"/>
  <c r="F21" i="1" s="1"/>
  <c r="D51" i="3" s="1"/>
  <c r="I14" i="2"/>
  <c r="F13" i="1" s="1"/>
  <c r="D43" i="3" s="1"/>
  <c r="I10" i="2"/>
  <c r="H29" i="2"/>
  <c r="H28" i="2"/>
  <c r="H26" i="2"/>
  <c r="H25" i="2"/>
  <c r="E24" i="1" s="1"/>
  <c r="C54" i="3" s="1"/>
  <c r="H23" i="2"/>
  <c r="H22" i="2"/>
  <c r="H20" i="2"/>
  <c r="H19" i="2"/>
  <c r="E18" i="1" s="1"/>
  <c r="C48" i="3" s="1"/>
  <c r="H11" i="2"/>
  <c r="E10" i="1" s="1"/>
  <c r="C40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D28" i="1" s="1"/>
  <c r="B58" i="3" s="1"/>
  <c r="C28" i="2"/>
  <c r="C26" i="2"/>
  <c r="C25" i="2"/>
  <c r="D24" i="1" s="1"/>
  <c r="B54" i="3" s="1"/>
  <c r="C23" i="2"/>
  <c r="D22" i="1" s="1"/>
  <c r="C22" i="2"/>
  <c r="C20" i="2"/>
  <c r="C19" i="2"/>
  <c r="D18" i="1" s="1"/>
  <c r="B48" i="3" s="1"/>
  <c r="C5" i="2"/>
  <c r="D4" i="1" s="1"/>
  <c r="B34" i="3" s="1"/>
  <c r="C16" i="2"/>
  <c r="D15" i="1" s="1"/>
  <c r="B45" i="3" s="1"/>
  <c r="C14" i="2"/>
  <c r="C13" i="2"/>
  <c r="D12" i="1" s="1"/>
  <c r="B42" i="3" s="1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D3" i="1" s="1"/>
  <c r="B33" i="3" s="1"/>
  <c r="A3" i="1"/>
  <c r="F33" i="3" s="1"/>
  <c r="A4" i="1"/>
  <c r="F34" i="3" s="1"/>
  <c r="A2" i="1"/>
  <c r="F32" i="3" s="1"/>
  <c r="F28" i="1"/>
  <c r="D58" i="3" s="1"/>
  <c r="E28" i="1"/>
  <c r="C58" i="3" s="1"/>
  <c r="F27" i="1"/>
  <c r="E27" i="1"/>
  <c r="D27" i="1"/>
  <c r="B57" i="3" s="1"/>
  <c r="F26" i="1"/>
  <c r="D56" i="3" s="1"/>
  <c r="E26" i="1"/>
  <c r="D26" i="1"/>
  <c r="E25" i="1"/>
  <c r="C55" i="3" s="1"/>
  <c r="D25" i="1"/>
  <c r="E23" i="1"/>
  <c r="C53" i="3" s="1"/>
  <c r="D23" i="1"/>
  <c r="B53" i="3" s="1"/>
  <c r="E22" i="1"/>
  <c r="E21" i="1"/>
  <c r="C51" i="3" s="1"/>
  <c r="D21" i="1"/>
  <c r="B51" i="3" s="1"/>
  <c r="F20" i="1"/>
  <c r="E20" i="1"/>
  <c r="D20" i="1"/>
  <c r="B50" i="3" s="1"/>
  <c r="E19" i="1"/>
  <c r="C49" i="3" s="1"/>
  <c r="D19" i="1"/>
  <c r="B49" i="3" s="1"/>
  <c r="E17" i="1"/>
  <c r="C47" i="3" s="1"/>
  <c r="D17" i="1"/>
  <c r="B47" i="3" s="1"/>
  <c r="E14" i="1"/>
  <c r="C44" i="3" s="1"/>
  <c r="D14" i="1"/>
  <c r="B44" i="3" s="1"/>
  <c r="D13" i="1"/>
  <c r="B43" i="3" s="1"/>
  <c r="D11" i="1"/>
  <c r="B41" i="3" s="1"/>
  <c r="F9" i="1"/>
  <c r="D39" i="3" s="1"/>
  <c r="F8" i="1"/>
  <c r="D38" i="3" s="1"/>
  <c r="D8" i="1"/>
  <c r="D5" i="1"/>
  <c r="B35" i="3" s="1"/>
  <c r="D2" i="1"/>
  <c r="B32" i="3" s="1"/>
  <c r="D57" i="3"/>
  <c r="C57" i="3"/>
  <c r="C56" i="3"/>
  <c r="B56" i="3"/>
  <c r="B55" i="3"/>
  <c r="C52" i="3"/>
  <c r="D50" i="3"/>
  <c r="C50" i="3"/>
  <c r="B38" i="3"/>
  <c r="N15" i="1" l="1"/>
  <c r="N9" i="1"/>
  <c r="Q3" i="1"/>
  <c r="E33" i="3" s="1"/>
  <c r="N27" i="1"/>
  <c r="M21" i="1"/>
  <c r="M15" i="1"/>
  <c r="N13" i="1"/>
  <c r="M9" i="1"/>
  <c r="F11" i="1"/>
  <c r="D41" i="3" s="1"/>
  <c r="I13" i="2"/>
  <c r="F12" i="1" s="1"/>
  <c r="D42" i="3" s="1"/>
  <c r="I11" i="2"/>
  <c r="F10" i="1" s="1"/>
  <c r="D40" i="3" s="1"/>
  <c r="H17" i="2"/>
  <c r="E16" i="1" s="1"/>
  <c r="C46" i="3" s="1"/>
  <c r="H16" i="2"/>
  <c r="E15" i="1" s="1"/>
  <c r="C45" i="3" s="1"/>
  <c r="H13" i="2"/>
  <c r="E12" i="1" s="1"/>
  <c r="C42" i="3" s="1"/>
  <c r="E8" i="1"/>
  <c r="C38" i="3" s="1"/>
  <c r="B3" i="4"/>
  <c r="A32" i="3"/>
  <c r="A20" i="3" s="1"/>
  <c r="C25" i="1"/>
  <c r="A55" i="3" s="1"/>
  <c r="C15" i="1"/>
  <c r="A45" i="3" s="1"/>
  <c r="C3" i="1"/>
  <c r="A33" i="3" s="1"/>
  <c r="I7" i="2"/>
  <c r="F6" i="1" s="1"/>
  <c r="D36" i="3" s="1"/>
  <c r="F5" i="1"/>
  <c r="D35" i="3" s="1"/>
  <c r="I8" i="2"/>
  <c r="F7" i="1" s="1"/>
  <c r="D37" i="3" s="1"/>
  <c r="M12" i="1"/>
  <c r="O13" i="1" s="1"/>
  <c r="N12" i="1"/>
  <c r="N25" i="1"/>
  <c r="M6" i="1"/>
  <c r="O7" i="1" s="1"/>
  <c r="N6" i="1"/>
  <c r="N24" i="1"/>
  <c r="M24" i="1"/>
  <c r="O25" i="1" s="1"/>
  <c r="M19" i="1"/>
  <c r="N23" i="1"/>
  <c r="N5" i="1"/>
  <c r="N11" i="1"/>
  <c r="N8" i="1"/>
  <c r="N20" i="1"/>
  <c r="M17" i="1"/>
  <c r="H4" i="2"/>
  <c r="E3" i="1" s="1"/>
  <c r="C33" i="3" s="1"/>
  <c r="H5" i="2"/>
  <c r="E4" i="1" s="1"/>
  <c r="C34" i="3" s="1"/>
  <c r="C24" i="1"/>
  <c r="A54" i="3" s="1"/>
  <c r="C14" i="1"/>
  <c r="A44" i="3" s="1"/>
  <c r="A6" i="3"/>
  <c r="C21" i="1"/>
  <c r="A51" i="3" s="1"/>
  <c r="C10" i="1"/>
  <c r="A40" i="3" s="1"/>
  <c r="C28" i="1"/>
  <c r="A58" i="3" s="1"/>
  <c r="C19" i="1"/>
  <c r="A49" i="3" s="1"/>
  <c r="C9" i="1"/>
  <c r="A39" i="3" s="1"/>
  <c r="Q2" i="1"/>
  <c r="E32" i="3" s="1"/>
  <c r="M3" i="1"/>
  <c r="N3" i="1"/>
  <c r="I5" i="2"/>
  <c r="F4" i="1" s="1"/>
  <c r="D34" i="3" s="1"/>
  <c r="F2" i="1"/>
  <c r="I4" i="2"/>
  <c r="F3" i="1" s="1"/>
  <c r="D33" i="3" s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L5" i="1"/>
  <c r="Q5" i="1" s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R2" i="1"/>
  <c r="N18" i="1"/>
  <c r="P19" i="1" s="1"/>
  <c r="M4" i="1"/>
  <c r="M10" i="1"/>
  <c r="M16" i="1"/>
  <c r="M22" i="1"/>
  <c r="N22" i="1"/>
  <c r="N16" i="1"/>
  <c r="N10" i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S3" i="1" l="1"/>
  <c r="P13" i="1"/>
  <c r="O19" i="1"/>
  <c r="P10" i="1"/>
  <c r="P22" i="1"/>
  <c r="P7" i="1"/>
  <c r="P25" i="1"/>
  <c r="U4" i="1"/>
  <c r="T4" i="1"/>
  <c r="W4" i="1"/>
  <c r="P4" i="1"/>
  <c r="A9" i="3"/>
  <c r="D32" i="3"/>
  <c r="A8" i="3"/>
  <c r="C32" i="3"/>
  <c r="A11" i="3"/>
  <c r="A10" i="3"/>
  <c r="A13" i="3"/>
  <c r="A3" i="4"/>
  <c r="A8" i="1"/>
  <c r="F38" i="3" s="1"/>
  <c r="A12" i="2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R7" i="1"/>
  <c r="U7" i="1" s="1"/>
  <c r="L8" i="1"/>
  <c r="Q7" i="1"/>
  <c r="T7" i="1" s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 s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W16" i="1"/>
  <c r="L17" i="1"/>
  <c r="R16" i="1"/>
  <c r="U16" i="1" s="1"/>
  <c r="Q16" i="1"/>
  <c r="T16" i="1"/>
  <c r="R17" i="1" l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<sst xmlns="http://schemas.openxmlformats.org/spreadsheetml/2006/main" count="137" uniqueCount="68">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</sst>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[$-F400]h:mm:ss\ AM/PM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Q4" sqref="Q4"/>
    </sheetView>
  </sheetViews>
  <sheetFormatPr defaultRowHeight="12.5"/>
  <cols>
    <col min="1" max="1" width="7.26953125" bestFit="1" customWidth="1"/>
    <col min="2" max="2" width="11.81640625" bestFit="1" customWidth="1"/>
    <col min="3" max="3" width="14.0898437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697</v>
      </c>
      <c r="B3" s="32">
        <v>42424</v>
      </c>
      <c r="C3" s="52">
        <v>42424.835416666669</v>
      </c>
      <c r="D3" s="41">
        <v>-37.027999999999999</v>
      </c>
      <c r="E3" s="41" t="s">
        <v>55</v>
      </c>
      <c r="F3" s="41">
        <v>36.378999999999998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1.91</v>
      </c>
      <c r="K3" s="37">
        <v>1.19</v>
      </c>
      <c r="L3" s="37" t="s">
        <v>67</v>
      </c>
      <c r="M3">
        <f>J3-IF(L3="h",$Q$3,IF(L3="m",$Q$4,IF(L3="l",$Q$5,-99)))</f>
        <v>1.91</v>
      </c>
      <c r="N3">
        <f>K3-IF(L3="h",$Q$3,IF(L3="m",$Q$4,IF(L3="l",$Q$5,-99)))</f>
        <v>1.19</v>
      </c>
      <c r="O3" s="31">
        <v>1.9348000000000001</v>
      </c>
      <c r="P3" t="s">
        <v>61</v>
      </c>
      <c r="Q3" s="31">
        <v>1.9</v>
      </c>
    </row>
    <row r="4" spans="1:17">
      <c r="A4" s="30"/>
      <c r="B4" s="33">
        <f>B3</f>
        <v>42424</v>
      </c>
      <c r="C4" s="36">
        <f>C3</f>
        <v>42424.835416666669</v>
      </c>
      <c r="H4" s="43" t="e">
        <f>H3</f>
        <v>#VALUE!</v>
      </c>
      <c r="I4" s="43" t="e">
        <f>I3</f>
        <v>#VALUE!</v>
      </c>
      <c r="J4" s="37">
        <v>1.8</v>
      </c>
      <c r="K4" s="37">
        <v>1.1100000000000001</v>
      </c>
      <c r="L4" s="37" t="s">
        <v>67</v>
      </c>
      <c r="M4">
        <f t="shared" ref="M4:M8" si="0">J4-IF(L4="h",$Q$3,IF(L4="m",$Q$4,IF(L4="l",$Q$5,-99)))</f>
        <v>1.8</v>
      </c>
      <c r="N4">
        <f t="shared" ref="N4:N29" si="1">K4-IF(L4="h",$Q$3,IF(L4="m",$Q$4,IF(L4="l",$Q$5,-99)))</f>
        <v>1.1100000000000001</v>
      </c>
      <c r="P4" t="s">
        <v>62</v>
      </c>
      <c r="Q4" s="31">
        <v>-0.2</v>
      </c>
    </row>
    <row r="5" spans="1:17">
      <c r="A5" s="30"/>
      <c r="B5" s="34">
        <f t="shared" ref="B5:B29" si="2">B4</f>
        <v>42424</v>
      </c>
      <c r="C5" s="36">
        <f>C3</f>
        <v>42424.835416666669</v>
      </c>
      <c r="H5" s="43" t="e">
        <f>H3</f>
        <v>#VALUE!</v>
      </c>
      <c r="I5" s="43" t="e">
        <f>I3</f>
        <v>#VALUE!</v>
      </c>
      <c r="J5" s="37">
        <v>1.85</v>
      </c>
      <c r="K5" s="37">
        <v>1.1499999999999999</v>
      </c>
      <c r="L5" s="37" t="s">
        <v>67</v>
      </c>
      <c r="M5">
        <f t="shared" si="0"/>
        <v>1.85</v>
      </c>
      <c r="N5">
        <f t="shared" si="1"/>
        <v>1.1499999999999999</v>
      </c>
      <c r="P5" t="s">
        <v>63</v>
      </c>
      <c r="Q5" s="31">
        <v>0</v>
      </c>
    </row>
    <row r="6" spans="1:17">
      <c r="A6" s="30">
        <f>A3+1</f>
        <v>698</v>
      </c>
      <c r="B6" s="34">
        <f t="shared" si="2"/>
        <v>42424</v>
      </c>
      <c r="C6" s="35">
        <v>0.99930555555555556</v>
      </c>
      <c r="D6" s="41">
        <v>-36.74588</v>
      </c>
      <c r="E6" s="41" t="s">
        <v>55</v>
      </c>
      <c r="F6" s="41">
        <v>36.784199999999998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1.68</v>
      </c>
      <c r="K6" s="37">
        <v>1.04</v>
      </c>
      <c r="L6" s="37" t="s">
        <v>67</v>
      </c>
      <c r="M6">
        <f t="shared" si="0"/>
        <v>1.68</v>
      </c>
      <c r="N6">
        <f t="shared" si="1"/>
        <v>1.04</v>
      </c>
    </row>
    <row r="7" spans="1:17">
      <c r="A7" s="30"/>
      <c r="B7" s="34">
        <f t="shared" si="2"/>
        <v>42424</v>
      </c>
      <c r="C7" s="36">
        <f>C6</f>
        <v>0.99930555555555556</v>
      </c>
      <c r="H7" s="43" t="e">
        <f>H6</f>
        <v>#VALUE!</v>
      </c>
      <c r="I7" s="43" t="e">
        <f>I6</f>
        <v>#VALUE!</v>
      </c>
      <c r="J7" s="37">
        <v>1.6</v>
      </c>
      <c r="K7" s="37">
        <v>0.98799999999999999</v>
      </c>
      <c r="L7" s="37" t="s">
        <v>67</v>
      </c>
      <c r="M7">
        <f t="shared" si="0"/>
        <v>1.6</v>
      </c>
      <c r="N7">
        <f t="shared" si="1"/>
        <v>0.98799999999999999</v>
      </c>
    </row>
    <row r="8" spans="1:17">
      <c r="A8" s="30"/>
      <c r="B8" s="34">
        <f t="shared" si="2"/>
        <v>42424</v>
      </c>
      <c r="C8" s="36">
        <f>C6</f>
        <v>0.99930555555555556</v>
      </c>
      <c r="H8" s="43" t="e">
        <f>H6</f>
        <v>#VALUE!</v>
      </c>
      <c r="I8" s="43" t="e">
        <f>I6</f>
        <v>#VALUE!</v>
      </c>
      <c r="J8" s="37">
        <v>1.73</v>
      </c>
      <c r="K8" s="37">
        <v>1.07</v>
      </c>
      <c r="L8" s="37" t="s">
        <v>67</v>
      </c>
      <c r="M8">
        <f t="shared" si="0"/>
        <v>1.73</v>
      </c>
      <c r="N8">
        <f t="shared" si="1"/>
        <v>1.07</v>
      </c>
    </row>
    <row r="9" spans="1:17">
      <c r="A9" s="30">
        <f>A6+1</f>
        <v>699</v>
      </c>
      <c r="B9" s="34">
        <f t="shared" si="2"/>
        <v>42424</v>
      </c>
      <c r="C9" s="35">
        <v>8.3333333333333329E-2</v>
      </c>
      <c r="D9" s="41">
        <v>-36.426259999999999</v>
      </c>
      <c r="E9" s="41" t="s">
        <v>55</v>
      </c>
      <c r="F9" s="41">
        <v>36.379550000000002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1.52</v>
      </c>
      <c r="K9" s="37">
        <v>0.95199999999999996</v>
      </c>
      <c r="L9" s="37" t="s">
        <v>67</v>
      </c>
      <c r="M9">
        <f>J3-IF(L9="h",$Q$3,IF(L9="m",$Q$4,IF(L9="l",$Q$5,-99)))</f>
        <v>1.91</v>
      </c>
      <c r="N9">
        <f t="shared" si="1"/>
        <v>0.95199999999999996</v>
      </c>
    </row>
    <row r="10" spans="1:17">
      <c r="A10" s="30"/>
      <c r="B10" s="34">
        <f t="shared" si="2"/>
        <v>42424</v>
      </c>
      <c r="C10" s="36">
        <f>C9</f>
        <v>8.3333333333333329E-2</v>
      </c>
      <c r="H10" s="43" t="e">
        <f>H9</f>
        <v>#VALUE!</v>
      </c>
      <c r="I10" s="43" t="e">
        <f>I9</f>
        <v>#VALUE!</v>
      </c>
      <c r="J10" s="37">
        <v>1.51</v>
      </c>
      <c r="K10" s="37">
        <v>0.93200000000000005</v>
      </c>
      <c r="L10" s="37" t="s">
        <v>67</v>
      </c>
      <c r="M10">
        <f>J4-IF(L10="h",$Q$3,IF(L10="m",$Q$4,IF(L10="l",$Q$5,-99)))</f>
        <v>1.8</v>
      </c>
      <c r="N10">
        <f t="shared" si="1"/>
        <v>0.93200000000000005</v>
      </c>
    </row>
    <row r="11" spans="1:17">
      <c r="A11" s="30"/>
      <c r="B11" s="34">
        <f t="shared" si="2"/>
        <v>42424</v>
      </c>
      <c r="C11" s="36">
        <f>C9</f>
        <v>8.3333333333333329E-2</v>
      </c>
      <c r="H11" s="43" t="e">
        <f>H9</f>
        <v>#VALUE!</v>
      </c>
      <c r="I11" s="43" t="e">
        <f>I9</f>
        <v>#VALUE!</v>
      </c>
      <c r="J11" s="37">
        <v>1.49</v>
      </c>
      <c r="K11" s="37">
        <v>0.91</v>
      </c>
      <c r="L11" s="37" t="s">
        <v>67</v>
      </c>
      <c r="M11">
        <f>J5-IF(L11="h",$Q$3,IF(L11="m",$Q$4,IF(L11="l",$Q$5,-99)))</f>
        <v>1.85</v>
      </c>
      <c r="N11">
        <f t="shared" si="1"/>
        <v>0.91</v>
      </c>
    </row>
    <row r="12" spans="1:17">
      <c r="A12" s="30">
        <f>A9+1</f>
        <v>700</v>
      </c>
      <c r="B12" s="34">
        <f t="shared" si="2"/>
        <v>42424</v>
      </c>
      <c r="C12" s="35">
        <v>0.16666666666666666</v>
      </c>
      <c r="D12" s="41">
        <v>-36.121789999999997</v>
      </c>
      <c r="E12" s="41" t="s">
        <v>55</v>
      </c>
      <c r="F12" s="41">
        <v>36.377870000000001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>
        <v>2.14</v>
      </c>
      <c r="K12" s="37">
        <v>1.26</v>
      </c>
      <c r="L12" s="37" t="s">
        <v>67</v>
      </c>
      <c r="M12">
        <f>J6-IF(L12="h",$Q$3,IF(L12="m",$Q$4,IF(L12="l",$Q$5,-99)))</f>
        <v>1.68</v>
      </c>
      <c r="N12">
        <f t="shared" si="1"/>
        <v>1.26</v>
      </c>
    </row>
    <row r="13" spans="1:17">
      <c r="A13" s="30"/>
      <c r="B13" s="34">
        <f t="shared" si="2"/>
        <v>42424</v>
      </c>
      <c r="C13" s="36">
        <f>C12</f>
        <v>0.16666666666666666</v>
      </c>
      <c r="H13" s="43" t="e">
        <f>H12</f>
        <v>#VALUE!</v>
      </c>
      <c r="I13" s="43" t="e">
        <f>I12</f>
        <v>#VALUE!</v>
      </c>
      <c r="J13" s="37">
        <v>2.15</v>
      </c>
      <c r="K13" s="37">
        <v>1.28</v>
      </c>
      <c r="L13" s="37" t="s">
        <v>67</v>
      </c>
      <c r="M13">
        <f>J7-IF(L13="h",$Q$3,IF(L13="m",$Q$4,IF(L13="l",$Q$5,-99)))</f>
        <v>1.6</v>
      </c>
      <c r="N13">
        <f t="shared" si="1"/>
        <v>1.28</v>
      </c>
    </row>
    <row r="14" spans="1:17">
      <c r="A14" s="30"/>
      <c r="B14" s="34">
        <f t="shared" si="2"/>
        <v>42424</v>
      </c>
      <c r="C14" s="36">
        <f>C12</f>
        <v>0.16666666666666666</v>
      </c>
      <c r="H14" s="43" t="e">
        <f>H12</f>
        <v>#VALUE!</v>
      </c>
      <c r="I14" s="43" t="e">
        <f>I12</f>
        <v>#VALUE!</v>
      </c>
      <c r="J14" s="37">
        <v>2.09</v>
      </c>
      <c r="K14" s="37">
        <v>1.25</v>
      </c>
      <c r="L14" s="37" t="s">
        <v>67</v>
      </c>
      <c r="M14">
        <f>J8-IF(L14="h",$Q$3,IF(L14="m",$Q$4,IF(L14="l",$Q$5,-99)))</f>
        <v>1.73</v>
      </c>
      <c r="N14">
        <f t="shared" si="1"/>
        <v>1.25</v>
      </c>
    </row>
    <row r="15" spans="1:17">
      <c r="A15" s="30">
        <f>A12+1</f>
        <v>701</v>
      </c>
      <c r="B15" s="34">
        <f t="shared" si="2"/>
        <v>42424</v>
      </c>
      <c r="C15" s="35">
        <v>0.25</v>
      </c>
      <c r="D15" s="41">
        <v>-35.835009999999997</v>
      </c>
      <c r="E15" s="41" t="s">
        <v>55</v>
      </c>
      <c r="F15" s="41">
        <v>36.381799999999998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>
        <v>1.64</v>
      </c>
      <c r="K15" s="37">
        <v>1.02</v>
      </c>
      <c r="L15" s="37" t="s">
        <v>67</v>
      </c>
      <c r="M15">
        <f>J9-IF(L15="h",$Q$3,IF(L15="m",$Q$4,IF(L15="l",$Q$5,-99)))</f>
        <v>1.52</v>
      </c>
      <c r="N15">
        <f t="shared" si="1"/>
        <v>1.02</v>
      </c>
    </row>
    <row r="16" spans="1:17">
      <c r="A16" s="30"/>
      <c r="B16" s="34">
        <f t="shared" si="2"/>
        <v>42424</v>
      </c>
      <c r="C16" s="36">
        <f>C15</f>
        <v>0.25</v>
      </c>
      <c r="H16" s="43" t="e">
        <f>H15</f>
        <v>#VALUE!</v>
      </c>
      <c r="I16" s="43" t="e">
        <f>I15</f>
        <v>#VALUE!</v>
      </c>
      <c r="J16" s="37">
        <v>1.67</v>
      </c>
      <c r="K16" s="37">
        <v>1.03</v>
      </c>
      <c r="L16" s="37" t="s">
        <v>67</v>
      </c>
      <c r="M16">
        <f>J10-IF(L16="h",$Q$3,IF(L16="m",$Q$4,IF(L16="l",$Q$5,-99)))</f>
        <v>1.51</v>
      </c>
      <c r="N16">
        <f t="shared" si="1"/>
        <v>1.03</v>
      </c>
    </row>
    <row r="17" spans="1:14">
      <c r="A17" s="30"/>
      <c r="B17" s="34">
        <f t="shared" si="2"/>
        <v>42424</v>
      </c>
      <c r="C17" s="36">
        <f>C15</f>
        <v>0.25</v>
      </c>
      <c r="H17" s="43" t="e">
        <f>H15</f>
        <v>#VALUE!</v>
      </c>
      <c r="I17" s="43" t="e">
        <f>I15</f>
        <v>#VALUE!</v>
      </c>
      <c r="J17" s="37">
        <v>1.64</v>
      </c>
      <c r="K17" s="37">
        <v>1</v>
      </c>
      <c r="L17" s="37" t="s">
        <v>67</v>
      </c>
      <c r="M17">
        <f>J11-IF(L17="h",$Q$3,IF(L17="m",$Q$4,IF(L17="l",$Q$5,-99)))</f>
        <v>1.49</v>
      </c>
      <c r="N17">
        <f t="shared" si="1"/>
        <v>1</v>
      </c>
    </row>
    <row r="18" spans="1:14">
      <c r="A18" s="30">
        <f>A15+1</f>
        <v>702</v>
      </c>
      <c r="B18" s="34">
        <f t="shared" si="2"/>
        <v>42424</v>
      </c>
      <c r="C18" s="35" t="s">
        <v>55</v>
      </c>
      <c r="D18" s="41" t="s">
        <v>55</v>
      </c>
      <c r="E18" s="41" t="s">
        <v>55</v>
      </c>
      <c r="F18" s="41" t="s">
        <v>55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>J12-IF(L18="h",$Q$3,IF(L18="m",$Q$4,IF(L18="l",$Q$5,-99)))</f>
        <v>101.14</v>
      </c>
      <c r="N18">
        <f t="shared" si="1"/>
        <v>99</v>
      </c>
    </row>
    <row r="19" spans="1:14">
      <c r="A19" s="30"/>
      <c r="B19" s="34">
        <f t="shared" si="2"/>
        <v>42424</v>
      </c>
      <c r="C19" s="36" t="str">
        <f>C18</f>
        <v xml:space="preserve"> 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>J13-IF(L19="h",$Q$3,IF(L19="m",$Q$4,IF(L19="l",$Q$5,-99)))</f>
        <v>101.15</v>
      </c>
      <c r="N19">
        <f t="shared" si="1"/>
        <v>99</v>
      </c>
    </row>
    <row r="20" spans="1:14">
      <c r="A20" s="30"/>
      <c r="B20" s="34">
        <f t="shared" si="2"/>
        <v>42424</v>
      </c>
      <c r="C20" s="36" t="str">
        <f>C18</f>
        <v xml:space="preserve"> 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>J14-IF(L20="h",$Q$3,IF(L20="m",$Q$4,IF(L20="l",$Q$5,-99)))</f>
        <v>101.09</v>
      </c>
      <c r="N20">
        <f t="shared" si="1"/>
        <v>99</v>
      </c>
    </row>
    <row r="21" spans="1:14">
      <c r="A21" s="30">
        <f>A18+1</f>
        <v>703</v>
      </c>
      <c r="B21" s="34">
        <f t="shared" si="2"/>
        <v>42424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>J15-IF(L21="h",$Q$3,IF(L21="m",$Q$4,IF(L21="l",$Q$5,-99)))</f>
        <v>100.64</v>
      </c>
      <c r="N21">
        <f t="shared" si="1"/>
        <v>99</v>
      </c>
    </row>
    <row r="22" spans="1:14">
      <c r="A22" s="30"/>
      <c r="B22" s="34">
        <f t="shared" si="2"/>
        <v>42424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>J16-IF(L22="h",$Q$3,IF(L22="m",$Q$4,IF(L22="l",$Q$5,-99)))</f>
        <v>100.67</v>
      </c>
      <c r="N22">
        <f t="shared" si="1"/>
        <v>99</v>
      </c>
    </row>
    <row r="23" spans="1:14">
      <c r="A23" s="30"/>
      <c r="B23" s="34">
        <f t="shared" si="2"/>
        <v>42424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>J17-IF(L23="h",$Q$3,IF(L23="m",$Q$4,IF(L23="l",$Q$5,-99)))</f>
        <v>100.64</v>
      </c>
      <c r="N23">
        <f t="shared" si="1"/>
        <v>99</v>
      </c>
    </row>
    <row r="24" spans="1:14">
      <c r="A24" s="30">
        <f>A21+1</f>
        <v>704</v>
      </c>
      <c r="B24" s="34">
        <f t="shared" si="2"/>
        <v>42424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ref="M24:M29" si="3">J24-IF(L24="h",$Q$3,IF(L24="m",$Q$4,IF(L24="l",$Q$5,-99)))</f>
        <v>99</v>
      </c>
      <c r="N24">
        <f t="shared" si="1"/>
        <v>99</v>
      </c>
    </row>
    <row r="25" spans="1:14">
      <c r="A25" s="30"/>
      <c r="B25" s="34">
        <f t="shared" si="2"/>
        <v>42424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3"/>
        <v>99</v>
      </c>
      <c r="N25">
        <f t="shared" si="1"/>
        <v>99</v>
      </c>
    </row>
    <row r="26" spans="1:14">
      <c r="A26" s="30"/>
      <c r="B26" s="34">
        <f t="shared" si="2"/>
        <v>42424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3"/>
        <v>99</v>
      </c>
      <c r="N26">
        <f t="shared" si="1"/>
        <v>99</v>
      </c>
    </row>
    <row r="27" spans="1:14">
      <c r="A27" s="30">
        <f>A24+1</f>
        <v>705</v>
      </c>
      <c r="B27" s="34">
        <f t="shared" si="2"/>
        <v>42424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3"/>
        <v>99</v>
      </c>
      <c r="N27">
        <f t="shared" si="1"/>
        <v>99</v>
      </c>
    </row>
    <row r="28" spans="1:14">
      <c r="A28" s="30"/>
      <c r="B28" s="34">
        <f t="shared" si="2"/>
        <v>42424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3"/>
        <v>99</v>
      </c>
      <c r="N28">
        <f t="shared" si="1"/>
        <v>99</v>
      </c>
    </row>
    <row r="29" spans="1:14">
      <c r="A29" s="30"/>
      <c r="B29" s="34">
        <f t="shared" si="2"/>
        <v>42424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3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697A</v>
      </c>
      <c r="B2" s="15" t="s">
        <v>21</v>
      </c>
      <c r="C2" s="33">
        <f>Entry!B3</f>
        <v>42424</v>
      </c>
      <c r="D2" s="36">
        <f>Entry!C3</f>
        <v>42424.835416666669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1.91</v>
      </c>
      <c r="J2">
        <f>Entry!N3</f>
        <v>1.19</v>
      </c>
      <c r="K2" s="16">
        <v>1</v>
      </c>
      <c r="L2" s="17">
        <f>Entry!O3</f>
        <v>1.9348000000000001</v>
      </c>
      <c r="M2" s="18">
        <f t="shared" ref="M2:M26" si="0">I2*(H2/G2)*K2</f>
        <v>0.191</v>
      </c>
      <c r="N2" s="18">
        <f t="shared" ref="N2:N26" si="1">I2/J2</f>
        <v>1.6050420168067228</v>
      </c>
      <c r="O2" s="19"/>
      <c r="P2" s="19"/>
      <c r="Q2" s="20">
        <f t="shared" ref="Q2:Q24" si="2">(I2-J2)*L2*(H2/G2)*K2</f>
        <v>0.1393056</v>
      </c>
      <c r="R2" s="20">
        <f t="shared" ref="R2:R24" si="3">L2*(1.84*J2-I2)*(H2/G2)*K2</f>
        <v>5.4097008000000016E-2</v>
      </c>
      <c r="S2" s="20">
        <f t="shared" ref="S2:S24" si="4">Q2+R2</f>
        <v>0.19340260800000003</v>
      </c>
      <c r="T2" s="21"/>
      <c r="U2" s="21"/>
      <c r="V2" s="21"/>
    </row>
    <row r="3" spans="1:23">
      <c r="A3" t="str">
        <f>CONCATENATE(Entry!$A$3,"B")</f>
        <v>697B</v>
      </c>
      <c r="B3" s="1" t="s">
        <v>21</v>
      </c>
      <c r="C3" s="33">
        <f>$C$2</f>
        <v>42424</v>
      </c>
      <c r="D3" s="36">
        <f>Entry!C4</f>
        <v>42424.835416666669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1.8</v>
      </c>
      <c r="J3">
        <f>Entry!N4</f>
        <v>1.1100000000000001</v>
      </c>
      <c r="K3" s="16">
        <v>1</v>
      </c>
      <c r="L3" s="17">
        <f>L2</f>
        <v>1.9348000000000001</v>
      </c>
      <c r="M3" s="2">
        <f t="shared" si="0"/>
        <v>0.18000000000000002</v>
      </c>
      <c r="N3" s="2">
        <f t="shared" si="1"/>
        <v>1.6216216216216215</v>
      </c>
      <c r="O3" s="2"/>
      <c r="P3" s="2"/>
      <c r="Q3" s="3">
        <f t="shared" si="2"/>
        <v>0.13350119999999999</v>
      </c>
      <c r="R3" s="3">
        <f t="shared" si="3"/>
        <v>4.6899552000000039E-2</v>
      </c>
      <c r="S3" s="3">
        <f t="shared" si="4"/>
        <v>0.18040075200000003</v>
      </c>
      <c r="T3" s="3"/>
      <c r="U3" s="3"/>
      <c r="V3" s="3"/>
    </row>
    <row r="4" spans="1:23">
      <c r="A4" t="str">
        <f>CONCATENATE(Entry!$A$3,"C")</f>
        <v>697C</v>
      </c>
      <c r="B4" s="1" t="s">
        <v>21</v>
      </c>
      <c r="C4" s="33">
        <f t="shared" ref="C4:C28" si="5">$C$2</f>
        <v>42424</v>
      </c>
      <c r="D4" s="36">
        <f>Entry!C5</f>
        <v>42424.835416666669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1.85</v>
      </c>
      <c r="J4">
        <f>Entry!N5</f>
        <v>1.1499999999999999</v>
      </c>
      <c r="K4" s="16">
        <v>1</v>
      </c>
      <c r="L4" s="17">
        <f t="shared" ref="L4:L28" si="6">L3</f>
        <v>1.9348000000000001</v>
      </c>
      <c r="M4" s="2">
        <f t="shared" si="0"/>
        <v>0.18500000000000003</v>
      </c>
      <c r="N4" s="2">
        <f t="shared" si="1"/>
        <v>1.6086956521739133</v>
      </c>
      <c r="O4" s="2">
        <f>(M2+M3+M4)/3</f>
        <v>0.18533333333333335</v>
      </c>
      <c r="P4" s="2">
        <f>(N2+N3+N4)/3</f>
        <v>1.6117864302007525</v>
      </c>
      <c r="Q4" s="3">
        <f t="shared" si="2"/>
        <v>0.13543600000000006</v>
      </c>
      <c r="R4" s="3">
        <f t="shared" si="3"/>
        <v>5.1465680000000007E-2</v>
      </c>
      <c r="S4" s="3">
        <f t="shared" si="4"/>
        <v>0.18690168000000007</v>
      </c>
      <c r="T4" s="3">
        <f>(Q2+Q3+Q4)/3</f>
        <v>0.13608093333333335</v>
      </c>
      <c r="U4" s="3">
        <f>(R2+R3+R4)/3</f>
        <v>5.0820746666666687E-2</v>
      </c>
      <c r="V4" s="3">
        <f>(S2+S3+S4)/3</f>
        <v>0.18690168000000004</v>
      </c>
      <c r="W4">
        <f>STDEV(Q2:Q4)</f>
        <v>2.9554558182001874E-3</v>
      </c>
    </row>
    <row r="5" spans="1:23">
      <c r="A5" t="str">
        <f>CONCATENATE(Entry!$A$6,"A")</f>
        <v>698A</v>
      </c>
      <c r="B5" s="1" t="s">
        <v>21</v>
      </c>
      <c r="C5" s="33">
        <f t="shared" si="5"/>
        <v>42424</v>
      </c>
      <c r="D5" s="36">
        <f>Entry!C6</f>
        <v>0.99930555555555556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1.68</v>
      </c>
      <c r="J5">
        <f>Entry!N6</f>
        <v>1.04</v>
      </c>
      <c r="K5" s="16">
        <v>1</v>
      </c>
      <c r="L5" s="17">
        <f t="shared" si="6"/>
        <v>1.9348000000000001</v>
      </c>
      <c r="M5" s="2">
        <f t="shared" si="0"/>
        <v>0.16800000000000001</v>
      </c>
      <c r="N5" s="2">
        <f t="shared" si="1"/>
        <v>1.6153846153846152</v>
      </c>
      <c r="O5" s="2"/>
      <c r="P5" s="2"/>
      <c r="Q5" s="3">
        <f t="shared" si="2"/>
        <v>0.12382719999999998</v>
      </c>
      <c r="R5" s="3">
        <f t="shared" si="3"/>
        <v>4.5196928000000053E-2</v>
      </c>
      <c r="S5" s="3">
        <f t="shared" si="4"/>
        <v>0.16902412800000005</v>
      </c>
      <c r="T5" s="3"/>
      <c r="U5" s="3"/>
      <c r="V5" s="3"/>
    </row>
    <row r="6" spans="1:23">
      <c r="A6" t="str">
        <f>CONCATENATE(Entry!$A$6,"B")</f>
        <v>698B</v>
      </c>
      <c r="B6" s="1" t="s">
        <v>21</v>
      </c>
      <c r="C6" s="33">
        <f t="shared" si="5"/>
        <v>42424</v>
      </c>
      <c r="D6" s="36">
        <f>Entry!C7</f>
        <v>0.99930555555555556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1.6</v>
      </c>
      <c r="J6">
        <f>Entry!N7</f>
        <v>0.98799999999999999</v>
      </c>
      <c r="K6" s="16">
        <v>1</v>
      </c>
      <c r="L6" s="17">
        <f t="shared" si="6"/>
        <v>1.9348000000000001</v>
      </c>
      <c r="M6" s="2">
        <f t="shared" si="0"/>
        <v>0.16000000000000003</v>
      </c>
      <c r="N6" s="2">
        <f t="shared" si="1"/>
        <v>1.619433198380567</v>
      </c>
      <c r="O6" s="2"/>
      <c r="P6" s="2"/>
      <c r="Q6" s="3">
        <f t="shared" si="2"/>
        <v>0.11840976000000003</v>
      </c>
      <c r="R6" s="3">
        <f t="shared" si="3"/>
        <v>4.2163161599999985E-2</v>
      </c>
      <c r="S6" s="3">
        <f t="shared" si="4"/>
        <v>0.16057292160000003</v>
      </c>
      <c r="T6" s="3"/>
      <c r="U6" s="3"/>
      <c r="V6" s="3"/>
    </row>
    <row r="7" spans="1:23">
      <c r="A7" t="str">
        <f>CONCATENATE(Entry!$A$6,"C")</f>
        <v>698C</v>
      </c>
      <c r="B7" s="1" t="s">
        <v>21</v>
      </c>
      <c r="C7" s="33">
        <f t="shared" si="5"/>
        <v>42424</v>
      </c>
      <c r="D7" s="36">
        <f>Entry!C8</f>
        <v>0.99930555555555556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1.73</v>
      </c>
      <c r="J7">
        <f>Entry!N8</f>
        <v>1.07</v>
      </c>
      <c r="K7" s="16">
        <v>1</v>
      </c>
      <c r="L7" s="17">
        <f t="shared" si="6"/>
        <v>1.9348000000000001</v>
      </c>
      <c r="M7" s="2">
        <f t="shared" si="0"/>
        <v>0.17300000000000001</v>
      </c>
      <c r="N7" s="2">
        <f t="shared" si="1"/>
        <v>1.6168224299065419</v>
      </c>
      <c r="O7" s="2">
        <f>(M5+M6+M7)/3</f>
        <v>0.16700000000000004</v>
      </c>
      <c r="P7" s="2">
        <f>(N5+N6+N7)/3</f>
        <v>1.6172134145572414</v>
      </c>
      <c r="Q7" s="3">
        <f t="shared" si="2"/>
        <v>0.1276968</v>
      </c>
      <c r="R7" s="3">
        <f t="shared" si="3"/>
        <v>4.620302400000003E-2</v>
      </c>
      <c r="S7" s="3">
        <f t="shared" si="4"/>
        <v>0.17389982400000004</v>
      </c>
      <c r="T7" s="3">
        <f>(Q5+Q6+Q7)/3</f>
        <v>0.12331125333333333</v>
      </c>
      <c r="U7" s="3">
        <f>(R5+R6+R7)/3</f>
        <v>4.4521037866666689E-2</v>
      </c>
      <c r="V7" s="3">
        <f>(S5+S6+S7)/3</f>
        <v>0.16783229120000001</v>
      </c>
      <c r="W7">
        <f>STDEV(Q5:Q7)</f>
        <v>4.6649682434645977E-3</v>
      </c>
    </row>
    <row r="8" spans="1:23">
      <c r="A8" t="str">
        <f>CONCATENATE(Entry!$A$9,"A")</f>
        <v>699A</v>
      </c>
      <c r="B8" s="1" t="s">
        <v>21</v>
      </c>
      <c r="C8" s="33">
        <f t="shared" si="5"/>
        <v>42424</v>
      </c>
      <c r="D8" s="36">
        <f>Entry!C9</f>
        <v>8.3333333333333329E-2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1.91</v>
      </c>
      <c r="J8">
        <f>Entry!N9</f>
        <v>0.95199999999999996</v>
      </c>
      <c r="K8" s="16">
        <v>1</v>
      </c>
      <c r="L8" s="17">
        <f t="shared" si="6"/>
        <v>1.9348000000000001</v>
      </c>
      <c r="M8" s="2">
        <f t="shared" si="0"/>
        <v>0.191</v>
      </c>
      <c r="N8" s="2">
        <f t="shared" si="1"/>
        <v>2.0063025210084033</v>
      </c>
      <c r="O8" s="2"/>
      <c r="P8" s="2"/>
      <c r="Q8" s="3">
        <f t="shared" si="2"/>
        <v>0.18535383999999999</v>
      </c>
      <c r="R8" s="3">
        <f>L8*(1.84*J8-I8)*(H8/G8)*K8</f>
        <v>-3.0631753600000006E-2</v>
      </c>
      <c r="S8" s="3">
        <f t="shared" si="4"/>
        <v>0.15472208639999999</v>
      </c>
      <c r="T8" s="3"/>
      <c r="U8" s="3"/>
      <c r="V8" s="3"/>
    </row>
    <row r="9" spans="1:23">
      <c r="A9" t="str">
        <f>CONCATENATE(Entry!$A$9,"B")</f>
        <v>699B</v>
      </c>
      <c r="B9" s="1" t="s">
        <v>21</v>
      </c>
      <c r="C9" s="33">
        <f t="shared" si="5"/>
        <v>42424</v>
      </c>
      <c r="D9" s="36">
        <f>Entry!C10</f>
        <v>8.3333333333333329E-2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1.8</v>
      </c>
      <c r="J9">
        <f>Entry!N10</f>
        <v>0.93200000000000005</v>
      </c>
      <c r="K9" s="16">
        <v>1</v>
      </c>
      <c r="L9" s="17">
        <f t="shared" si="6"/>
        <v>1.9348000000000001</v>
      </c>
      <c r="M9" s="2">
        <f t="shared" si="0"/>
        <v>0.18000000000000002</v>
      </c>
      <c r="N9" s="2">
        <f t="shared" si="1"/>
        <v>1.9313304721030042</v>
      </c>
      <c r="O9" s="2"/>
      <c r="P9" s="2"/>
      <c r="Q9" s="3">
        <f t="shared" si="2"/>
        <v>0.16794064</v>
      </c>
      <c r="R9" s="3">
        <f t="shared" si="3"/>
        <v>-1.6469017599999976E-2</v>
      </c>
      <c r="S9" s="3">
        <f t="shared" si="4"/>
        <v>0.15147162240000003</v>
      </c>
      <c r="T9" s="3"/>
      <c r="U9" s="3"/>
      <c r="V9" s="3"/>
    </row>
    <row r="10" spans="1:23">
      <c r="A10" t="str">
        <f>CONCATENATE(Entry!$A$9,"C")</f>
        <v>699C</v>
      </c>
      <c r="B10" s="1" t="s">
        <v>21</v>
      </c>
      <c r="C10" s="33">
        <f t="shared" si="5"/>
        <v>42424</v>
      </c>
      <c r="D10" s="36">
        <f>Entry!C11</f>
        <v>8.3333333333333329E-2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1.85</v>
      </c>
      <c r="J10">
        <f>Entry!N11</f>
        <v>0.91</v>
      </c>
      <c r="K10" s="16">
        <v>1</v>
      </c>
      <c r="L10" s="17">
        <f t="shared" si="6"/>
        <v>1.9348000000000001</v>
      </c>
      <c r="M10" s="2">
        <f t="shared" si="0"/>
        <v>0.18500000000000003</v>
      </c>
      <c r="N10" s="2">
        <f t="shared" si="1"/>
        <v>2.0329670329670328</v>
      </c>
      <c r="O10" s="2">
        <f>(M8+M9+M10)/3</f>
        <v>0.18533333333333335</v>
      </c>
      <c r="P10" s="2">
        <f>(N8+N9+N10)/3</f>
        <v>1.9902000086928133</v>
      </c>
      <c r="Q10" s="3">
        <f t="shared" si="2"/>
        <v>0.18187120000000001</v>
      </c>
      <c r="R10" s="3">
        <f t="shared" si="3"/>
        <v>-3.3975088000000001E-2</v>
      </c>
      <c r="S10" s="3">
        <f t="shared" si="4"/>
        <v>0.14789611200000002</v>
      </c>
      <c r="T10" s="3">
        <f>(Q8+Q9+Q10)/3</f>
        <v>0.17838856</v>
      </c>
      <c r="U10" s="3">
        <f>(R8+R9+R10)/3</f>
        <v>-2.7025286399999997E-2</v>
      </c>
      <c r="V10" s="3">
        <f>(S8+S9+S10)/3</f>
        <v>0.15136327360000001</v>
      </c>
      <c r="W10">
        <f>STDEV(Q8:Q10)</f>
        <v>9.2141993459659826E-3</v>
      </c>
    </row>
    <row r="11" spans="1:23">
      <c r="A11" t="str">
        <f>CONCATENATE(Entry!$A$12,"A")</f>
        <v>700A</v>
      </c>
      <c r="B11" s="1" t="s">
        <v>21</v>
      </c>
      <c r="C11" s="33">
        <f t="shared" si="5"/>
        <v>42424</v>
      </c>
      <c r="D11" s="36">
        <f>Entry!C12</f>
        <v>0.16666666666666666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1.68</v>
      </c>
      <c r="J11">
        <f>Entry!N12</f>
        <v>1.26</v>
      </c>
      <c r="K11" s="16">
        <v>1</v>
      </c>
      <c r="L11" s="17">
        <f t="shared" si="6"/>
        <v>1.9348000000000001</v>
      </c>
      <c r="M11" s="2">
        <f t="shared" si="0"/>
        <v>0.16800000000000001</v>
      </c>
      <c r="N11" s="2">
        <f t="shared" si="1"/>
        <v>1.3333333333333333</v>
      </c>
      <c r="O11" s="2"/>
      <c r="P11" s="2"/>
      <c r="Q11" s="3">
        <f t="shared" si="2"/>
        <v>8.1261599999999989E-2</v>
      </c>
      <c r="R11" s="3">
        <f t="shared" si="3"/>
        <v>0.12351763200000002</v>
      </c>
      <c r="S11" s="3">
        <f t="shared" si="4"/>
        <v>0.20477923200000001</v>
      </c>
      <c r="T11" s="3"/>
      <c r="U11" s="3"/>
      <c r="V11" s="3"/>
    </row>
    <row r="12" spans="1:23">
      <c r="A12" t="str">
        <f>CONCATENATE(Entry!$A$12,"B")</f>
        <v>700B</v>
      </c>
      <c r="B12" s="1" t="s">
        <v>21</v>
      </c>
      <c r="C12" s="33">
        <f t="shared" si="5"/>
        <v>42424</v>
      </c>
      <c r="D12" s="36">
        <f>Entry!C13</f>
        <v>0.16666666666666666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1.6</v>
      </c>
      <c r="J12">
        <f>Entry!N13</f>
        <v>1.28</v>
      </c>
      <c r="K12" s="16">
        <v>1</v>
      </c>
      <c r="L12" s="17">
        <f t="shared" si="6"/>
        <v>1.9348000000000001</v>
      </c>
      <c r="M12" s="2">
        <f t="shared" si="0"/>
        <v>0.16000000000000003</v>
      </c>
      <c r="N12" s="2">
        <f t="shared" si="1"/>
        <v>1.25</v>
      </c>
      <c r="O12" s="2"/>
      <c r="P12" s="2"/>
      <c r="Q12" s="3">
        <f t="shared" si="2"/>
        <v>6.1913600000000013E-2</v>
      </c>
      <c r="R12" s="3">
        <f t="shared" si="3"/>
        <v>0.14611609599999997</v>
      </c>
      <c r="S12" s="3">
        <f t="shared" si="4"/>
        <v>0.20802969599999999</v>
      </c>
      <c r="T12" s="3"/>
      <c r="U12" s="3"/>
      <c r="V12" s="3"/>
    </row>
    <row r="13" spans="1:23">
      <c r="A13" t="str">
        <f>CONCATENATE(Entry!$A$12,"C")</f>
        <v>700C</v>
      </c>
      <c r="B13" s="1" t="s">
        <v>21</v>
      </c>
      <c r="C13" s="33">
        <f t="shared" si="5"/>
        <v>42424</v>
      </c>
      <c r="D13" s="36">
        <f>Entry!C14</f>
        <v>0.16666666666666666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1.73</v>
      </c>
      <c r="J13">
        <f>Entry!N14</f>
        <v>1.25</v>
      </c>
      <c r="K13" s="16">
        <v>1</v>
      </c>
      <c r="L13" s="17">
        <f t="shared" si="6"/>
        <v>1.9348000000000001</v>
      </c>
      <c r="M13" s="2">
        <f t="shared" si="0"/>
        <v>0.17300000000000001</v>
      </c>
      <c r="N13" s="2">
        <f t="shared" si="1"/>
        <v>1.3839999999999999</v>
      </c>
      <c r="O13" s="2">
        <f>(M11+M12+M13)/3</f>
        <v>0.16700000000000004</v>
      </c>
      <c r="P13" s="2">
        <f>(N11+N12+N13)/3</f>
        <v>1.3224444444444443</v>
      </c>
      <c r="Q13" s="3">
        <f t="shared" si="2"/>
        <v>9.2870400000000006E-2</v>
      </c>
      <c r="R13" s="3">
        <f t="shared" si="3"/>
        <v>0.11028360000000006</v>
      </c>
      <c r="S13" s="3">
        <f t="shared" si="4"/>
        <v>0.20315400000000006</v>
      </c>
      <c r="T13" s="3">
        <f>(Q11+Q12+Q13)/3</f>
        <v>7.8681866666666669E-2</v>
      </c>
      <c r="U13" s="3">
        <f>(R11+R12+R13)/3</f>
        <v>0.12663910933333333</v>
      </c>
      <c r="V13" s="3">
        <f>(S11+S12+S13)/3</f>
        <v>0.20532097600000002</v>
      </c>
      <c r="W13">
        <f>STDEV(Q11:Q13)</f>
        <v>1.5638802211593215E-2</v>
      </c>
    </row>
    <row r="14" spans="1:23">
      <c r="A14" t="str">
        <f>CONCATENATE(Entry!$A$15,"A")</f>
        <v>701A</v>
      </c>
      <c r="B14" s="1" t="s">
        <v>21</v>
      </c>
      <c r="C14" s="33">
        <f t="shared" si="5"/>
        <v>42424</v>
      </c>
      <c r="D14" s="36">
        <f>Entry!C15</f>
        <v>0.25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1.52</v>
      </c>
      <c r="J14">
        <f>Entry!N15</f>
        <v>1.02</v>
      </c>
      <c r="K14" s="16">
        <v>1</v>
      </c>
      <c r="L14" s="17">
        <f t="shared" si="6"/>
        <v>1.9348000000000001</v>
      </c>
      <c r="M14" s="2">
        <f t="shared" si="0"/>
        <v>0.15200000000000002</v>
      </c>
      <c r="N14" s="2">
        <f t="shared" si="1"/>
        <v>1.4901960784313726</v>
      </c>
      <c r="O14" s="2"/>
      <c r="P14" s="2"/>
      <c r="Q14" s="3">
        <f t="shared" si="2"/>
        <v>9.6740000000000007E-2</v>
      </c>
      <c r="R14" s="3">
        <f t="shared" si="3"/>
        <v>6.9033664000000008E-2</v>
      </c>
      <c r="S14" s="3">
        <f t="shared" si="4"/>
        <v>0.16577366400000002</v>
      </c>
      <c r="T14" s="3"/>
      <c r="U14" s="3"/>
      <c r="V14" s="3"/>
    </row>
    <row r="15" spans="1:23">
      <c r="A15" t="str">
        <f>CONCATENATE(Entry!$A$15,"B")</f>
        <v>701B</v>
      </c>
      <c r="B15" s="1" t="s">
        <v>21</v>
      </c>
      <c r="C15" s="33">
        <f t="shared" si="5"/>
        <v>42424</v>
      </c>
      <c r="D15" s="36">
        <f>Entry!C16</f>
        <v>0.25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1.51</v>
      </c>
      <c r="J15">
        <f>Entry!N16</f>
        <v>1.03</v>
      </c>
      <c r="K15" s="16">
        <v>1</v>
      </c>
      <c r="L15" s="17">
        <f t="shared" si="6"/>
        <v>1.9348000000000001</v>
      </c>
      <c r="M15" s="2">
        <f t="shared" si="0"/>
        <v>0.15100000000000002</v>
      </c>
      <c r="N15" s="2">
        <f t="shared" si="1"/>
        <v>1.4660194174757282</v>
      </c>
      <c r="O15" s="2"/>
      <c r="P15" s="2"/>
      <c r="Q15" s="3">
        <f t="shared" si="2"/>
        <v>9.2870400000000006E-2</v>
      </c>
      <c r="R15" s="3">
        <f t="shared" si="3"/>
        <v>7.4528496000000041E-2</v>
      </c>
      <c r="S15" s="3">
        <f t="shared" si="4"/>
        <v>0.16739889600000005</v>
      </c>
      <c r="T15" s="3"/>
      <c r="U15" s="3"/>
      <c r="V15" s="3"/>
    </row>
    <row r="16" spans="1:23">
      <c r="A16" t="str">
        <f>CONCATENATE(Entry!$A$15,"C")</f>
        <v>701C</v>
      </c>
      <c r="B16" s="1" t="s">
        <v>21</v>
      </c>
      <c r="C16" s="33">
        <f t="shared" si="5"/>
        <v>42424</v>
      </c>
      <c r="D16" s="36">
        <f>Entry!C17</f>
        <v>0.25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1.49</v>
      </c>
      <c r="J16">
        <f>Entry!N17</f>
        <v>1</v>
      </c>
      <c r="K16" s="16">
        <v>1</v>
      </c>
      <c r="L16" s="17">
        <f t="shared" si="6"/>
        <v>1.9348000000000001</v>
      </c>
      <c r="M16" s="2">
        <f t="shared" si="0"/>
        <v>0.14899999999999999</v>
      </c>
      <c r="N16" s="2">
        <f t="shared" si="1"/>
        <v>1.49</v>
      </c>
      <c r="O16" s="2">
        <f>(M14+M15+M16)/3</f>
        <v>0.1506666666666667</v>
      </c>
      <c r="P16" s="2">
        <f>(N14+N15+N16)/3</f>
        <v>1.4820718319690336</v>
      </c>
      <c r="Q16" s="3">
        <f t="shared" si="2"/>
        <v>9.4805200000000006E-2</v>
      </c>
      <c r="R16" s="3">
        <f t="shared" si="3"/>
        <v>6.7718000000000028E-2</v>
      </c>
      <c r="S16" s="3">
        <f t="shared" si="4"/>
        <v>0.16252320000000003</v>
      </c>
      <c r="T16" s="3">
        <f>(Q14+Q15+Q16)/3</f>
        <v>9.4805199999999992E-2</v>
      </c>
      <c r="U16" s="3">
        <f>(R14+R15+R16)/3</f>
        <v>7.0426720000000026E-2</v>
      </c>
      <c r="V16" s="3">
        <f>(S14+S15+S16)/3</f>
        <v>0.16523192000000003</v>
      </c>
      <c r="W16">
        <f>STDEV(Q14:Q16)</f>
        <v>1.9348000000000004E-3</v>
      </c>
    </row>
    <row r="17" spans="1:23">
      <c r="A17" t="str">
        <f>CONCATENATE(Entry!$A$18,"A")</f>
        <v>702A</v>
      </c>
      <c r="B17" s="1" t="s">
        <v>21</v>
      </c>
      <c r="C17" s="33">
        <f t="shared" si="5"/>
        <v>42424</v>
      </c>
      <c r="D17" s="36" t="str">
        <f>Entry!C18</f>
        <v xml:space="preserve"> 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101.14</v>
      </c>
      <c r="J17">
        <f>Entry!N18</f>
        <v>99</v>
      </c>
      <c r="K17" s="16">
        <v>1</v>
      </c>
      <c r="L17" s="17">
        <f t="shared" si="6"/>
        <v>1.9348000000000001</v>
      </c>
      <c r="M17" s="2">
        <f t="shared" si="0"/>
        <v>10.114000000000001</v>
      </c>
      <c r="N17" s="2">
        <f t="shared" si="1"/>
        <v>1.0216161616161616</v>
      </c>
      <c r="O17" s="2"/>
      <c r="P17" s="2"/>
      <c r="Q17" s="3">
        <f t="shared" si="2"/>
        <v>0.41404720000000012</v>
      </c>
      <c r="R17" s="3">
        <f t="shared" si="3"/>
        <v>15.675749600000001</v>
      </c>
      <c r="S17" s="3">
        <f t="shared" si="4"/>
        <v>16.089796800000002</v>
      </c>
      <c r="T17" s="3"/>
      <c r="U17" s="3"/>
      <c r="V17" s="3"/>
    </row>
    <row r="18" spans="1:23">
      <c r="A18" t="str">
        <f>CONCATENATE(Entry!$A$18,"B")</f>
        <v>702B</v>
      </c>
      <c r="B18" s="1" t="s">
        <v>21</v>
      </c>
      <c r="C18" s="33">
        <f t="shared" si="5"/>
        <v>42424</v>
      </c>
      <c r="D18" s="36" t="str">
        <f>Entry!C19</f>
        <v xml:space="preserve"> 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101.15</v>
      </c>
      <c r="J18">
        <f>Entry!N19</f>
        <v>99</v>
      </c>
      <c r="K18" s="16">
        <v>1</v>
      </c>
      <c r="L18" s="17">
        <f t="shared" si="6"/>
        <v>1.9348000000000001</v>
      </c>
      <c r="M18" s="2">
        <f t="shared" si="0"/>
        <v>10.115000000000002</v>
      </c>
      <c r="N18" s="2">
        <f t="shared" si="1"/>
        <v>1.0217171717171718</v>
      </c>
      <c r="O18" s="2"/>
      <c r="P18" s="2"/>
      <c r="Q18" s="3">
        <f t="shared" si="2"/>
        <v>0.41598200000000118</v>
      </c>
      <c r="R18" s="3">
        <f t="shared" si="3"/>
        <v>15.673814800000001</v>
      </c>
      <c r="S18" s="3">
        <f t="shared" si="4"/>
        <v>16.089796800000002</v>
      </c>
      <c r="T18" s="3"/>
      <c r="U18" s="3"/>
      <c r="V18" s="3"/>
    </row>
    <row r="19" spans="1:23">
      <c r="A19" t="str">
        <f>CONCATENATE(Entry!$A$18,"C")</f>
        <v>702C</v>
      </c>
      <c r="B19" s="1" t="s">
        <v>21</v>
      </c>
      <c r="C19" s="33">
        <f t="shared" si="5"/>
        <v>42424</v>
      </c>
      <c r="D19" s="36" t="str">
        <f>Entry!C20</f>
        <v xml:space="preserve"> 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101.09</v>
      </c>
      <c r="J19">
        <f>Entry!N20</f>
        <v>99</v>
      </c>
      <c r="K19" s="16">
        <v>1</v>
      </c>
      <c r="L19" s="17">
        <f t="shared" si="6"/>
        <v>1.9348000000000001</v>
      </c>
      <c r="M19" s="2">
        <f t="shared" si="0"/>
        <v>10.109000000000002</v>
      </c>
      <c r="N19" s="2">
        <f t="shared" si="1"/>
        <v>1.0211111111111111</v>
      </c>
      <c r="O19" s="2">
        <f>(M17+M18+M19)/3</f>
        <v>10.112666666666668</v>
      </c>
      <c r="P19" s="2">
        <f>(N17+N18+N19)/3</f>
        <v>1.0214814814814817</v>
      </c>
      <c r="Q19" s="3">
        <f t="shared" si="2"/>
        <v>0.40437320000000065</v>
      </c>
      <c r="R19" s="3">
        <f t="shared" si="3"/>
        <v>15.6854236</v>
      </c>
      <c r="S19" s="3">
        <f t="shared" si="4"/>
        <v>16.089796800000002</v>
      </c>
      <c r="T19" s="3">
        <f>(Q17+Q18+Q19)/3</f>
        <v>0.41146746666666734</v>
      </c>
      <c r="U19" s="3">
        <f>(R17+R18+R19)/3</f>
        <v>15.678329333333332</v>
      </c>
      <c r="V19" s="3">
        <f>(S17+S18+S19)/3</f>
        <v>16.089796800000002</v>
      </c>
      <c r="W19">
        <f>STDEV(Q17:Q19)</f>
        <v>6.2195118307898038E-3</v>
      </c>
    </row>
    <row r="20" spans="1:23">
      <c r="A20" t="str">
        <f>CONCATENATE(Entry!$A$21,"A")</f>
        <v>703A</v>
      </c>
      <c r="B20" s="1" t="s">
        <v>21</v>
      </c>
      <c r="C20" s="33">
        <f t="shared" si="5"/>
        <v>42424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100.64</v>
      </c>
      <c r="J20">
        <f>Entry!N21</f>
        <v>99</v>
      </c>
      <c r="K20" s="16">
        <v>1</v>
      </c>
      <c r="L20" s="17">
        <f t="shared" si="6"/>
        <v>1.9348000000000001</v>
      </c>
      <c r="M20" s="2">
        <f t="shared" si="0"/>
        <v>10.064</v>
      </c>
      <c r="N20" s="2">
        <f t="shared" si="1"/>
        <v>1.0165656565656567</v>
      </c>
      <c r="O20" s="2"/>
      <c r="P20" s="2"/>
      <c r="Q20" s="3">
        <f t="shared" si="2"/>
        <v>0.31730720000000012</v>
      </c>
      <c r="R20" s="3">
        <f t="shared" si="3"/>
        <v>15.7724896</v>
      </c>
      <c r="S20" s="3">
        <f t="shared" si="4"/>
        <v>16.089796800000002</v>
      </c>
      <c r="T20" s="3"/>
      <c r="U20" s="3"/>
      <c r="V20" s="3"/>
      <c r="W20" s="48"/>
    </row>
    <row r="21" spans="1:23">
      <c r="A21" t="str">
        <f>CONCATENATE(Entry!$A$21,"B")</f>
        <v>703B</v>
      </c>
      <c r="B21" s="1" t="s">
        <v>21</v>
      </c>
      <c r="C21" s="33">
        <f t="shared" si="5"/>
        <v>42424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100.67</v>
      </c>
      <c r="J21">
        <f>Entry!N22</f>
        <v>99</v>
      </c>
      <c r="K21" s="16">
        <v>1</v>
      </c>
      <c r="L21" s="17">
        <f t="shared" si="6"/>
        <v>1.9348000000000001</v>
      </c>
      <c r="M21" s="2">
        <f t="shared" si="0"/>
        <v>10.067</v>
      </c>
      <c r="N21" s="2">
        <f t="shared" si="1"/>
        <v>1.0168686868686869</v>
      </c>
      <c r="O21" s="2"/>
      <c r="P21" s="2"/>
      <c r="Q21" s="3">
        <f t="shared" si="2"/>
        <v>0.32311160000000033</v>
      </c>
      <c r="R21" s="3">
        <f t="shared" si="3"/>
        <v>15.766685200000001</v>
      </c>
      <c r="S21" s="3">
        <f t="shared" si="4"/>
        <v>16.089796800000002</v>
      </c>
      <c r="T21" s="3"/>
      <c r="U21" s="3"/>
      <c r="V21" s="3"/>
    </row>
    <row r="22" spans="1:23">
      <c r="A22" t="str">
        <f>CONCATENATE(Entry!$A$21,"C")</f>
        <v>703C</v>
      </c>
      <c r="B22" s="1" t="s">
        <v>21</v>
      </c>
      <c r="C22" s="33">
        <f t="shared" si="5"/>
        <v>42424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100.64</v>
      </c>
      <c r="J22">
        <f>Entry!N23</f>
        <v>99</v>
      </c>
      <c r="K22" s="16">
        <v>1</v>
      </c>
      <c r="L22" s="17">
        <f t="shared" si="6"/>
        <v>1.9348000000000001</v>
      </c>
      <c r="M22" s="2">
        <f t="shared" si="0"/>
        <v>10.064</v>
      </c>
      <c r="N22" s="2">
        <f t="shared" si="1"/>
        <v>1.0165656565656567</v>
      </c>
      <c r="O22" s="2">
        <f>(M20+M21+M22)/3</f>
        <v>10.065</v>
      </c>
      <c r="P22" s="2">
        <f>(N20+N21+N22)/3</f>
        <v>1.0166666666666668</v>
      </c>
      <c r="Q22" s="3">
        <f t="shared" si="2"/>
        <v>0.31730720000000012</v>
      </c>
      <c r="R22" s="3">
        <f t="shared" si="3"/>
        <v>15.7724896</v>
      </c>
      <c r="S22" s="3">
        <f t="shared" si="4"/>
        <v>16.089796800000002</v>
      </c>
      <c r="T22" s="3">
        <f>(Q20+Q21+Q22)/3</f>
        <v>0.31924200000000019</v>
      </c>
      <c r="U22" s="3">
        <f>(R20+R21+R22)/3</f>
        <v>15.770554799999999</v>
      </c>
      <c r="V22" s="3">
        <f>(S20+S21+S22)/3</f>
        <v>16.089796800000002</v>
      </c>
      <c r="W22">
        <f>STDEV(Q20:Q22)</f>
        <v>3.351171902484385E-3</v>
      </c>
    </row>
    <row r="23" spans="1:23">
      <c r="A23" t="str">
        <f>CONCATENATE(Entry!$A$24,"A")</f>
        <v>704A</v>
      </c>
      <c r="B23" s="1" t="s">
        <v>21</v>
      </c>
      <c r="C23" s="33">
        <f t="shared" si="5"/>
        <v>42424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1.9348000000000001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16.089796799999998</v>
      </c>
      <c r="S23" s="3">
        <f t="shared" si="4"/>
        <v>16.089796799999998</v>
      </c>
      <c r="T23" s="3"/>
      <c r="U23" s="3"/>
      <c r="V23" s="3"/>
    </row>
    <row r="24" spans="1:23">
      <c r="A24" t="str">
        <f>CONCATENATE(Entry!$A$24,"B")</f>
        <v>704B</v>
      </c>
      <c r="B24" s="1" t="s">
        <v>21</v>
      </c>
      <c r="C24" s="33">
        <f t="shared" si="5"/>
        <v>42424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1.9348000000000001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16.089796799999998</v>
      </c>
      <c r="S24" s="3">
        <f t="shared" si="4"/>
        <v>16.089796799999998</v>
      </c>
      <c r="T24" s="3"/>
      <c r="U24" s="3"/>
      <c r="V24" s="3"/>
    </row>
    <row r="25" spans="1:23">
      <c r="A25" t="str">
        <f>CONCATENATE(Entry!$A$24,"C")</f>
        <v>704C</v>
      </c>
      <c r="B25" s="1" t="s">
        <v>21</v>
      </c>
      <c r="C25" s="33">
        <f t="shared" si="5"/>
        <v>42424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1.9348000000000001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16.089796799999998</v>
      </c>
      <c r="S25" s="3">
        <f>Q25+R25</f>
        <v>16.089796799999998</v>
      </c>
      <c r="T25" s="3">
        <f>(Q23+Q24+Q25)/3</f>
        <v>0</v>
      </c>
      <c r="U25" s="3">
        <f>(R23+R24+R25)/3</f>
        <v>16.089796799999998</v>
      </c>
      <c r="V25" s="3">
        <f>(S23+S24+S25)/3</f>
        <v>16.089796799999998</v>
      </c>
      <c r="W25">
        <f>STDEV(Q23:Q25)</f>
        <v>0</v>
      </c>
    </row>
    <row r="26" spans="1:23">
      <c r="A26" t="str">
        <f>CONCATENATE(Entry!$A$27,"A")</f>
        <v>705A</v>
      </c>
      <c r="B26" s="1" t="s">
        <v>21</v>
      </c>
      <c r="C26" s="33">
        <f t="shared" si="5"/>
        <v>42424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1.9348000000000001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16.089796799999998</v>
      </c>
      <c r="S26" s="3">
        <f>Q26+R26</f>
        <v>16.089796799999998</v>
      </c>
      <c r="T26" s="3"/>
      <c r="U26" s="3"/>
      <c r="V26" s="3"/>
    </row>
    <row r="27" spans="1:23">
      <c r="A27" t="str">
        <f>CONCATENATE(Entry!$A$27,"B")</f>
        <v>705B</v>
      </c>
      <c r="B27" s="1" t="s">
        <v>21</v>
      </c>
      <c r="C27" s="33">
        <f t="shared" si="5"/>
        <v>42424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1.9348000000000001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16.089796799999998</v>
      </c>
      <c r="S27" s="3">
        <f>Q27+R27</f>
        <v>16.089796799999998</v>
      </c>
      <c r="T27" s="3"/>
      <c r="U27" s="3"/>
      <c r="V27" s="3"/>
    </row>
    <row r="28" spans="1:23">
      <c r="A28" t="str">
        <f>CONCATENATE(Entry!$A$27,"C")</f>
        <v>705C</v>
      </c>
      <c r="B28" s="1" t="s">
        <v>21</v>
      </c>
      <c r="C28" s="33">
        <f t="shared" si="5"/>
        <v>42424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1.9348000000000001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16.089796799999998</v>
      </c>
      <c r="S28" s="3">
        <f>Q28+R28</f>
        <v>16.089796799999998</v>
      </c>
      <c r="T28" s="3">
        <f>(Q26+Q27+Q28)/3</f>
        <v>0</v>
      </c>
      <c r="U28" s="3">
        <f>(R26+R27+R28)/3</f>
        <v>16.089796799999998</v>
      </c>
      <c r="V28" s="3">
        <f>(S26+S27+S28)/3</f>
        <v>16.089796799999998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/cruise=s200225w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/start_date=20200225</v>
      </c>
      <c r="F12"/>
    </row>
    <row r="13" spans="1:6">
      <c r="A13" s="46" t="str">
        <f>CONCATENATE("/end_date=",TEXT(MAX(Results!$C$2:$C$28),"yyyymmdd"))</f>
        <v>/end_date=20200225</v>
      </c>
      <c r="F13"/>
    </row>
    <row r="14" spans="1:6">
      <c r="A14" s="46" t="str">
        <f>CONCATENATE("/start_time=",TEXT(MIN(Results!$D$2:$D$28)+4/24,"hh:mm:ss"),"[GMT]")</f>
        <v>/start_time=06:00:00[GMT]</v>
      </c>
      <c r="F14"/>
    </row>
    <row r="15" spans="1:6">
      <c r="A15" s="46" t="str">
        <f>CONCATENATE("/end_time=",TEXT(MAX(Results!$D$2:$D$28)+4/24,"hh:mm:ss"),"[GMT]")</f>
        <v>/end_time=00:03:00[GMT]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/data_file_name=chl-s200225w.xls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42424</v>
      </c>
      <c r="B32" s="45">
        <f>Results!D2+4/24</f>
        <v>42425.002083333333</v>
      </c>
      <c r="C32" s="46" t="e">
        <f>Results!E2</f>
        <v>#VALUE!</v>
      </c>
      <c r="D32" s="46" t="e">
        <f>Results!F2</f>
        <v>#VALUE!</v>
      </c>
      <c r="E32" s="46">
        <f>Results!Q2</f>
        <v>0.1393056</v>
      </c>
      <c r="F32" s="46" t="str">
        <f>LEFT(Results!A2,LEN(Results!A2)-1)</f>
        <v>697</v>
      </c>
    </row>
    <row r="33" spans="1:6">
      <c r="A33" s="44">
        <f>Results!C3</f>
        <v>42424</v>
      </c>
      <c r="B33" s="45">
        <f>Results!D3+4/24</f>
        <v>42425.002083333333</v>
      </c>
      <c r="C33" s="46" t="e">
        <f>Results!E3</f>
        <v>#VALUE!</v>
      </c>
      <c r="D33" s="46" t="e">
        <f>Results!F3</f>
        <v>#VALUE!</v>
      </c>
      <c r="E33" s="46">
        <f>Results!Q3</f>
        <v>0.13350119999999999</v>
      </c>
      <c r="F33" s="46" t="str">
        <f>LEFT(Results!A3,LEN(Results!A3)-1)</f>
        <v>697</v>
      </c>
    </row>
    <row r="34" spans="1:6">
      <c r="A34" s="44">
        <f>Results!C4</f>
        <v>42424</v>
      </c>
      <c r="B34" s="45">
        <f>Results!D4+4/24</f>
        <v>42425.002083333333</v>
      </c>
      <c r="C34" s="46" t="e">
        <f>Results!E4</f>
        <v>#VALUE!</v>
      </c>
      <c r="D34" s="46" t="e">
        <f>Results!F4</f>
        <v>#VALUE!</v>
      </c>
      <c r="E34" s="46">
        <f>Results!Q4</f>
        <v>0.13543600000000006</v>
      </c>
      <c r="F34" s="46" t="str">
        <f>LEFT(Results!A4,LEN(Results!A4)-1)</f>
        <v>697</v>
      </c>
    </row>
    <row r="35" spans="1:6">
      <c r="A35" s="44">
        <f>Results!C5</f>
        <v>42424</v>
      </c>
      <c r="B35" s="45">
        <f>Results!D5+4/24</f>
        <v>1.1659722222222222</v>
      </c>
      <c r="C35" s="46" t="e">
        <f>Results!E5</f>
        <v>#VALUE!</v>
      </c>
      <c r="D35" s="46" t="e">
        <f>Results!F5</f>
        <v>#VALUE!</v>
      </c>
      <c r="E35" s="46">
        <f>Results!Q5</f>
        <v>0.12382719999999998</v>
      </c>
      <c r="F35" s="46" t="str">
        <f>LEFT(Results!A5,LEN(Results!A5)-1)</f>
        <v>698</v>
      </c>
    </row>
    <row r="36" spans="1:6">
      <c r="A36" s="44">
        <f>Results!C6</f>
        <v>42424</v>
      </c>
      <c r="B36" s="45">
        <f>Results!D6+4/24</f>
        <v>1.1659722222222222</v>
      </c>
      <c r="C36" s="46" t="e">
        <f>Results!E6</f>
        <v>#VALUE!</v>
      </c>
      <c r="D36" s="46" t="e">
        <f>Results!F6</f>
        <v>#VALUE!</v>
      </c>
      <c r="E36" s="46">
        <f>Results!Q6</f>
        <v>0.11840976000000003</v>
      </c>
      <c r="F36" s="46" t="str">
        <f>LEFT(Results!A6,LEN(Results!A6)-1)</f>
        <v>698</v>
      </c>
    </row>
    <row r="37" spans="1:6">
      <c r="A37" s="44">
        <f>Results!C7</f>
        <v>42424</v>
      </c>
      <c r="B37" s="45">
        <f>Results!D7+4/24</f>
        <v>1.1659722222222222</v>
      </c>
      <c r="C37" s="46" t="e">
        <f>Results!E7</f>
        <v>#VALUE!</v>
      </c>
      <c r="D37" s="46" t="e">
        <f>Results!F7</f>
        <v>#VALUE!</v>
      </c>
      <c r="E37" s="46">
        <f>Results!Q7</f>
        <v>0.1276968</v>
      </c>
      <c r="F37" s="46" t="str">
        <f>LEFT(Results!A7,LEN(Results!A7)-1)</f>
        <v>698</v>
      </c>
    </row>
    <row r="38" spans="1:6">
      <c r="A38" s="44">
        <f>Results!C8</f>
        <v>42424</v>
      </c>
      <c r="B38" s="45">
        <f>Results!D8+4/24</f>
        <v>0.25</v>
      </c>
      <c r="C38" s="46" t="e">
        <f>Results!E8</f>
        <v>#VALUE!</v>
      </c>
      <c r="D38" s="46" t="e">
        <f>Results!F8</f>
        <v>#VALUE!</v>
      </c>
      <c r="E38" s="46">
        <f>Results!Q8</f>
        <v>0.18535383999999999</v>
      </c>
      <c r="F38" s="46" t="str">
        <f>LEFT(Results!A8,LEN(Results!A8)-1)</f>
        <v>699</v>
      </c>
    </row>
    <row r="39" spans="1:6">
      <c r="A39" s="44">
        <f>Results!C9</f>
        <v>42424</v>
      </c>
      <c r="B39" s="45">
        <f>Results!D9+4/24</f>
        <v>0.25</v>
      </c>
      <c r="C39" s="46" t="e">
        <f>Results!E9</f>
        <v>#VALUE!</v>
      </c>
      <c r="D39" s="46" t="e">
        <f>Results!F9</f>
        <v>#VALUE!</v>
      </c>
      <c r="E39" s="46">
        <f>Results!Q9</f>
        <v>0.16794064</v>
      </c>
      <c r="F39" s="46" t="str">
        <f>LEFT(Results!A9,LEN(Results!A9)-1)</f>
        <v>699</v>
      </c>
    </row>
    <row r="40" spans="1:6">
      <c r="A40" s="44">
        <f>Results!C10</f>
        <v>42424</v>
      </c>
      <c r="B40" s="45">
        <f>Results!D10+4/24</f>
        <v>0.25</v>
      </c>
      <c r="C40" s="46" t="e">
        <f>Results!E10</f>
        <v>#VALUE!</v>
      </c>
      <c r="D40" s="46" t="e">
        <f>Results!F10</f>
        <v>#VALUE!</v>
      </c>
      <c r="E40" s="46">
        <f>Results!Q10</f>
        <v>0.18187120000000001</v>
      </c>
      <c r="F40" s="46" t="str">
        <f>LEFT(Results!A10,LEN(Results!A10)-1)</f>
        <v>699</v>
      </c>
    </row>
    <row r="41" spans="1:6">
      <c r="A41" s="44">
        <f>Results!C11</f>
        <v>42424</v>
      </c>
      <c r="B41" s="45">
        <f>Results!D11+4/24</f>
        <v>0.33333333333333331</v>
      </c>
      <c r="C41" s="46" t="e">
        <f>Results!E11</f>
        <v>#VALUE!</v>
      </c>
      <c r="D41" s="46" t="e">
        <f>Results!F11</f>
        <v>#VALUE!</v>
      </c>
      <c r="E41" s="46">
        <f>Results!Q11</f>
        <v>8.1261599999999989E-2</v>
      </c>
      <c r="F41" s="46" t="str">
        <f>LEFT(Results!A11,LEN(Results!A11)-1)</f>
        <v>700</v>
      </c>
    </row>
    <row r="42" spans="1:6">
      <c r="A42" s="44">
        <f>Results!C12</f>
        <v>42424</v>
      </c>
      <c r="B42" s="45">
        <f>Results!D12+4/24</f>
        <v>0.33333333333333331</v>
      </c>
      <c r="C42" s="46" t="e">
        <f>Results!E12</f>
        <v>#VALUE!</v>
      </c>
      <c r="D42" s="46" t="e">
        <f>Results!F12</f>
        <v>#VALUE!</v>
      </c>
      <c r="E42" s="46">
        <f>Results!Q12</f>
        <v>6.1913600000000013E-2</v>
      </c>
      <c r="F42" s="46" t="str">
        <f>LEFT(Results!A12,LEN(Results!A12)-1)</f>
        <v>700</v>
      </c>
    </row>
    <row r="43" spans="1:6">
      <c r="A43" s="44">
        <f>Results!C13</f>
        <v>42424</v>
      </c>
      <c r="B43" s="45">
        <f>Results!D13+4/24</f>
        <v>0.33333333333333331</v>
      </c>
      <c r="C43" s="46" t="e">
        <f>Results!E13</f>
        <v>#VALUE!</v>
      </c>
      <c r="D43" s="46" t="e">
        <f>Results!F13</f>
        <v>#VALUE!</v>
      </c>
      <c r="E43" s="46">
        <f>Results!Q13</f>
        <v>9.2870400000000006E-2</v>
      </c>
      <c r="F43" s="46" t="str">
        <f>LEFT(Results!A13,LEN(Results!A13)-1)</f>
        <v>700</v>
      </c>
    </row>
    <row r="44" spans="1:6">
      <c r="A44" s="44">
        <f>Results!C14</f>
        <v>42424</v>
      </c>
      <c r="B44" s="45">
        <f>Results!D14+4/24</f>
        <v>0.41666666666666663</v>
      </c>
      <c r="C44" s="46" t="e">
        <f>Results!E14</f>
        <v>#VALUE!</v>
      </c>
      <c r="D44" s="46" t="e">
        <f>Results!F14</f>
        <v>#VALUE!</v>
      </c>
      <c r="E44" s="46">
        <f>Results!Q14</f>
        <v>9.6740000000000007E-2</v>
      </c>
      <c r="F44" s="46" t="str">
        <f>LEFT(Results!A14,LEN(Results!A14)-1)</f>
        <v>701</v>
      </c>
    </row>
    <row r="45" spans="1:6">
      <c r="A45" s="44">
        <f>Results!C15</f>
        <v>42424</v>
      </c>
      <c r="B45" s="45">
        <f>Results!D15+4/24</f>
        <v>0.41666666666666663</v>
      </c>
      <c r="C45" s="46" t="e">
        <f>Results!E15</f>
        <v>#VALUE!</v>
      </c>
      <c r="D45" s="46" t="e">
        <f>Results!F15</f>
        <v>#VALUE!</v>
      </c>
      <c r="E45" s="46">
        <f>Results!Q15</f>
        <v>9.2870400000000006E-2</v>
      </c>
      <c r="F45" s="46" t="str">
        <f>LEFT(Results!A15,LEN(Results!A15)-1)</f>
        <v>701</v>
      </c>
    </row>
    <row r="46" spans="1:6">
      <c r="A46" s="44">
        <f>Results!C16</f>
        <v>42424</v>
      </c>
      <c r="B46" s="45">
        <f>Results!D16+4/24</f>
        <v>0.41666666666666663</v>
      </c>
      <c r="C46" s="46" t="e">
        <f>Results!E16</f>
        <v>#VALUE!</v>
      </c>
      <c r="D46" s="46" t="e">
        <f>Results!F16</f>
        <v>#VALUE!</v>
      </c>
      <c r="E46" s="46">
        <f>Results!Q16</f>
        <v>9.4805200000000006E-2</v>
      </c>
      <c r="F46" s="46" t="str">
        <f>LEFT(Results!A16,LEN(Results!A16)-1)</f>
        <v>701</v>
      </c>
    </row>
    <row r="47" spans="1:6">
      <c r="A47" s="44">
        <f>Results!C17</f>
        <v>42424</v>
      </c>
      <c r="B47" s="45" t="e">
        <f>Results!D17+4/24</f>
        <v>#VALUE!</v>
      </c>
      <c r="C47" s="46" t="e">
        <f>Results!E17</f>
        <v>#VALUE!</v>
      </c>
      <c r="D47" s="46" t="e">
        <f>Results!F17</f>
        <v>#VALUE!</v>
      </c>
      <c r="E47" s="46">
        <f>Results!Q17</f>
        <v>0.41404720000000012</v>
      </c>
      <c r="F47" s="46" t="str">
        <f>LEFT(Results!A17,LEN(Results!A17)-1)</f>
        <v>702</v>
      </c>
    </row>
    <row r="48" spans="1:6">
      <c r="A48" s="44">
        <f>Results!C18</f>
        <v>42424</v>
      </c>
      <c r="B48" s="45" t="e">
        <f>Results!D18+4/24</f>
        <v>#VALUE!</v>
      </c>
      <c r="C48" s="46" t="e">
        <f>Results!E18</f>
        <v>#VALUE!</v>
      </c>
      <c r="D48" s="46" t="e">
        <f>Results!F18</f>
        <v>#VALUE!</v>
      </c>
      <c r="E48" s="46">
        <f>Results!Q18</f>
        <v>0.41598200000000118</v>
      </c>
      <c r="F48" s="46" t="str">
        <f>LEFT(Results!A18,LEN(Results!A18)-1)</f>
        <v>702</v>
      </c>
    </row>
    <row r="49" spans="1:6">
      <c r="A49" s="44">
        <f>Results!C19</f>
        <v>42424</v>
      </c>
      <c r="B49" s="45" t="e">
        <f>Results!D19+4/24</f>
        <v>#VALUE!</v>
      </c>
      <c r="C49" s="46" t="e">
        <f>Results!E19</f>
        <v>#VALUE!</v>
      </c>
      <c r="D49" s="46" t="e">
        <f>Results!F19</f>
        <v>#VALUE!</v>
      </c>
      <c r="E49" s="46">
        <f>Results!Q19</f>
        <v>0.40437320000000065</v>
      </c>
      <c r="F49" s="46" t="str">
        <f>LEFT(Results!A19,LEN(Results!A19)-1)</f>
        <v>702</v>
      </c>
    </row>
    <row r="50" spans="1:6">
      <c r="A50" s="44">
        <f>Results!C20</f>
        <v>42424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0.31730720000000012</v>
      </c>
      <c r="F50" s="46" t="str">
        <f>LEFT(Results!A20,LEN(Results!A20)-1)</f>
        <v>703</v>
      </c>
    </row>
    <row r="51" spans="1:6">
      <c r="A51" s="44">
        <f>Results!C21</f>
        <v>42424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0.32311160000000033</v>
      </c>
      <c r="F51" s="46" t="str">
        <f>LEFT(Results!A21,LEN(Results!A21)-1)</f>
        <v>703</v>
      </c>
    </row>
    <row r="52" spans="1:6">
      <c r="A52" s="44">
        <f>Results!C22</f>
        <v>42424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0.31730720000000012</v>
      </c>
      <c r="F52" s="46" t="str">
        <f>LEFT(Results!A22,LEN(Results!A22)-1)</f>
        <v>703</v>
      </c>
    </row>
    <row r="53" spans="1:6">
      <c r="A53" s="44">
        <f>Results!C23</f>
        <v>42424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704</v>
      </c>
    </row>
    <row r="54" spans="1:6">
      <c r="A54" s="44">
        <f>Results!C24</f>
        <v>42424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704</v>
      </c>
    </row>
    <row r="55" spans="1:6">
      <c r="A55" s="44">
        <f>Results!C25</f>
        <v>42424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704</v>
      </c>
    </row>
    <row r="56" spans="1:6">
      <c r="A56" s="44">
        <f>Results!C26</f>
        <v>42424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705</v>
      </c>
    </row>
    <row r="57" spans="1:6">
      <c r="A57" s="44">
        <f>Results!C27</f>
        <v>42424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705</v>
      </c>
    </row>
    <row r="58" spans="1:6">
      <c r="A58" s="44">
        <f>Results!C28</f>
        <v>42424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705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697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698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699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700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701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702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703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704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705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2020-02-29T06:38:03Z</dcterms:modified>
</cp:coreProperties>
</file>