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7" i="4" l="1"/>
  <c r="B3" i="4"/>
  <c r="A1" i="4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M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N19" i="2"/>
  <c r="J18" i="1" s="1"/>
  <c r="M19" i="2"/>
  <c r="I18" i="1" s="1"/>
  <c r="M18" i="1" s="1"/>
  <c r="N18" i="2"/>
  <c r="J17" i="1" s="1"/>
  <c r="M18" i="2"/>
  <c r="I17" i="1" s="1"/>
  <c r="N17" i="2"/>
  <c r="J16" i="1" s="1"/>
  <c r="M17" i="2"/>
  <c r="I16" i="1" s="1"/>
  <c r="N16" i="2"/>
  <c r="J15" i="1" s="1"/>
  <c r="M16" i="2"/>
  <c r="I15" i="1" s="1"/>
  <c r="M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M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3" i="1"/>
  <c r="A33" i="3" s="1"/>
  <c r="C15" i="1"/>
  <c r="A45" i="3" s="1"/>
  <c r="C25" i="1"/>
  <c r="A55" i="3" s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I6" i="2"/>
  <c r="C2" i="4" s="1"/>
  <c r="H6" i="2"/>
  <c r="H3" i="2"/>
  <c r="B1" i="4" s="1"/>
  <c r="I3" i="2"/>
  <c r="C1" i="4" s="1"/>
  <c r="H17" i="2"/>
  <c r="A6" i="2"/>
  <c r="A5" i="1" s="1"/>
  <c r="F35" i="3" s="1"/>
  <c r="I29" i="2"/>
  <c r="I28" i="2"/>
  <c r="I23" i="2"/>
  <c r="F22" i="1" s="1"/>
  <c r="D52" i="3" s="1"/>
  <c r="I22" i="2"/>
  <c r="I14" i="2"/>
  <c r="I13" i="2"/>
  <c r="I11" i="2"/>
  <c r="F10" i="1" s="1"/>
  <c r="I10" i="2"/>
  <c r="H29" i="2"/>
  <c r="H28" i="2"/>
  <c r="H26" i="2"/>
  <c r="H25" i="2"/>
  <c r="E24" i="1" s="1"/>
  <c r="H23" i="2"/>
  <c r="H22" i="2"/>
  <c r="H20" i="2"/>
  <c r="H19" i="2"/>
  <c r="E18" i="1" s="1"/>
  <c r="H16" i="2"/>
  <c r="H13" i="2"/>
  <c r="E12" i="1" s="1"/>
  <c r="H11" i="2"/>
  <c r="H10" i="2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C28" i="2"/>
  <c r="C26" i="2"/>
  <c r="C25" i="2"/>
  <c r="C23" i="2"/>
  <c r="D22" i="1" s="1"/>
  <c r="C22" i="2"/>
  <c r="C20" i="2"/>
  <c r="C19" i="2"/>
  <c r="C5" i="2"/>
  <c r="D4" i="1" s="1"/>
  <c r="C16" i="2"/>
  <c r="C14" i="2"/>
  <c r="C13" i="2"/>
  <c r="C11" i="2"/>
  <c r="C10" i="2"/>
  <c r="C8" i="2"/>
  <c r="D7" i="1" s="1"/>
  <c r="B37" i="3" s="1"/>
  <c r="C7" i="2"/>
  <c r="C4" i="2"/>
  <c r="D3" i="1" s="1"/>
  <c r="A3" i="1"/>
  <c r="A4" i="1"/>
  <c r="F34" i="3" s="1"/>
  <c r="A2" i="1"/>
  <c r="F32" i="3" s="1"/>
  <c r="F28" i="1"/>
  <c r="D58" i="3" s="1"/>
  <c r="E28" i="1"/>
  <c r="F27" i="1"/>
  <c r="E27" i="1"/>
  <c r="D27" i="1"/>
  <c r="F26" i="1"/>
  <c r="E26" i="1"/>
  <c r="D26" i="1"/>
  <c r="E25" i="1"/>
  <c r="D25" i="1"/>
  <c r="D24" i="1"/>
  <c r="E23" i="1"/>
  <c r="D23" i="1"/>
  <c r="E22" i="1"/>
  <c r="F21" i="1"/>
  <c r="E21" i="1"/>
  <c r="D21" i="1"/>
  <c r="F20" i="1"/>
  <c r="E20" i="1"/>
  <c r="D20" i="1"/>
  <c r="E19" i="1"/>
  <c r="D19" i="1"/>
  <c r="D18" i="1"/>
  <c r="B48" i="3" s="1"/>
  <c r="E17" i="1"/>
  <c r="D17" i="1"/>
  <c r="E16" i="1"/>
  <c r="D16" i="1"/>
  <c r="E15" i="1"/>
  <c r="D15" i="1"/>
  <c r="E14" i="1"/>
  <c r="D14" i="1"/>
  <c r="F13" i="1"/>
  <c r="D13" i="1"/>
  <c r="F12" i="1"/>
  <c r="D42" i="3" s="1"/>
  <c r="D12" i="1"/>
  <c r="F11" i="1"/>
  <c r="D11" i="1"/>
  <c r="E10" i="1"/>
  <c r="D10" i="1"/>
  <c r="F9" i="1"/>
  <c r="E9" i="1"/>
  <c r="D9" i="1"/>
  <c r="F8" i="1"/>
  <c r="D38" i="3" s="1"/>
  <c r="E8" i="1"/>
  <c r="D8" i="1"/>
  <c r="D6" i="1"/>
  <c r="B36" i="3" s="1"/>
  <c r="D5" i="1"/>
  <c r="B35" i="3" s="1"/>
  <c r="D2" i="1"/>
  <c r="B32" i="3" s="1"/>
  <c r="M9" i="1"/>
  <c r="C58" i="3"/>
  <c r="B58" i="3"/>
  <c r="D57" i="3"/>
  <c r="C57" i="3"/>
  <c r="B57" i="3"/>
  <c r="D56" i="3"/>
  <c r="C56" i="3"/>
  <c r="B56" i="3"/>
  <c r="C55" i="3"/>
  <c r="B55" i="3"/>
  <c r="C54" i="3"/>
  <c r="B54" i="3"/>
  <c r="C53" i="3"/>
  <c r="B53" i="3"/>
  <c r="C52" i="3"/>
  <c r="D51" i="3"/>
  <c r="C51" i="3"/>
  <c r="B51" i="3"/>
  <c r="D50" i="3"/>
  <c r="C50" i="3"/>
  <c r="B50" i="3"/>
  <c r="C49" i="3"/>
  <c r="B49" i="3"/>
  <c r="C48" i="3"/>
  <c r="C47" i="3"/>
  <c r="B47" i="3"/>
  <c r="C46" i="3"/>
  <c r="B46" i="3"/>
  <c r="C45" i="3"/>
  <c r="B45" i="3"/>
  <c r="C44" i="3"/>
  <c r="B44" i="3"/>
  <c r="D43" i="3"/>
  <c r="B43" i="3"/>
  <c r="C42" i="3"/>
  <c r="B42" i="3"/>
  <c r="D41" i="3"/>
  <c r="B41" i="3"/>
  <c r="D40" i="3"/>
  <c r="C40" i="3"/>
  <c r="B40" i="3"/>
  <c r="D39" i="3"/>
  <c r="C39" i="3"/>
  <c r="B39" i="3"/>
  <c r="C38" i="3"/>
  <c r="B38" i="3"/>
  <c r="B34" i="3"/>
  <c r="A34" i="3"/>
  <c r="F33" i="3"/>
  <c r="B33" i="3"/>
  <c r="A32" i="3"/>
  <c r="A20" i="3" s="1"/>
  <c r="N13" i="1" l="1"/>
  <c r="Q3" i="1"/>
  <c r="N9" i="1"/>
  <c r="N15" i="1"/>
  <c r="N17" i="1"/>
  <c r="N19" i="1"/>
  <c r="N21" i="1"/>
  <c r="N27" i="1"/>
  <c r="I7" i="2"/>
  <c r="F6" i="1" s="1"/>
  <c r="D36" i="3" s="1"/>
  <c r="F5" i="1"/>
  <c r="D35" i="3" s="1"/>
  <c r="I8" i="2"/>
  <c r="F7" i="1" s="1"/>
  <c r="D37" i="3" s="1"/>
  <c r="M12" i="1"/>
  <c r="O13" i="1" s="1"/>
  <c r="N12" i="1"/>
  <c r="N25" i="1"/>
  <c r="M6" i="1"/>
  <c r="O7" i="1" s="1"/>
  <c r="N6" i="1"/>
  <c r="N24" i="1"/>
  <c r="M24" i="1"/>
  <c r="O25" i="1" s="1"/>
  <c r="M19" i="1"/>
  <c r="N23" i="1"/>
  <c r="N5" i="1"/>
  <c r="N11" i="1"/>
  <c r="N8" i="1"/>
  <c r="N20" i="1"/>
  <c r="M17" i="1"/>
  <c r="H4" i="2"/>
  <c r="E3" i="1" s="1"/>
  <c r="C33" i="3" s="1"/>
  <c r="H5" i="2"/>
  <c r="E4" i="1" s="1"/>
  <c r="C34" i="3" s="1"/>
  <c r="C24" i="1"/>
  <c r="A54" i="3" s="1"/>
  <c r="C14" i="1"/>
  <c r="A44" i="3" s="1"/>
  <c r="A6" i="3"/>
  <c r="C21" i="1"/>
  <c r="A51" i="3" s="1"/>
  <c r="C10" i="1"/>
  <c r="A40" i="3" s="1"/>
  <c r="C28" i="1"/>
  <c r="A58" i="3" s="1"/>
  <c r="C19" i="1"/>
  <c r="A49" i="3" s="1"/>
  <c r="C9" i="1"/>
  <c r="A39" i="3" s="1"/>
  <c r="Q2" i="1"/>
  <c r="E32" i="3" s="1"/>
  <c r="M3" i="1"/>
  <c r="N3" i="1"/>
  <c r="I5" i="2"/>
  <c r="F4" i="1" s="1"/>
  <c r="D34" i="3" s="1"/>
  <c r="F2" i="1"/>
  <c r="I4" i="2"/>
  <c r="F3" i="1" s="1"/>
  <c r="D33" i="3" s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E33" i="3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M4" i="1"/>
  <c r="M10" i="1"/>
  <c r="M16" i="1"/>
  <c r="M22" i="1"/>
  <c r="N22" i="1"/>
  <c r="N16" i="1"/>
  <c r="N10" i="1"/>
  <c r="N7" i="1"/>
  <c r="N4" i="1"/>
  <c r="M27" i="1"/>
  <c r="H7" i="2"/>
  <c r="E6" i="1" s="1"/>
  <c r="C36" i="3" s="1"/>
  <c r="N28" i="1"/>
  <c r="M28" i="1"/>
  <c r="R3" i="1"/>
  <c r="S3" i="1" s="1"/>
  <c r="C6" i="4"/>
  <c r="C5" i="1"/>
  <c r="C20" i="1"/>
  <c r="A50" i="3" s="1"/>
  <c r="C16" i="1"/>
  <c r="A46" i="3" s="1"/>
  <c r="C12" i="1"/>
  <c r="A42" i="3" s="1"/>
  <c r="C8" i="1"/>
  <c r="A38" i="3" s="1"/>
  <c r="P19" i="1" l="1"/>
  <c r="P13" i="1"/>
  <c r="P10" i="1"/>
  <c r="O19" i="1"/>
  <c r="P22" i="1"/>
  <c r="P7" i="1"/>
  <c r="P25" i="1"/>
  <c r="U4" i="1"/>
  <c r="T4" i="1"/>
  <c r="W4" i="1"/>
  <c r="P4" i="1"/>
  <c r="A9" i="3"/>
  <c r="D32" i="3"/>
  <c r="A8" i="3"/>
  <c r="C32" i="3"/>
  <c r="A11" i="3"/>
  <c r="A10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W16" i="1"/>
  <c r="L17" i="1"/>
  <c r="R16" i="1"/>
  <c r="U16" i="1" s="1"/>
  <c r="Q16" i="1"/>
  <c r="T16" i="1"/>
  <c r="R17" i="1" l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  <family val="2"/>
          </rPr>
          <t>Bruce Bowler:</t>
        </r>
        <r>
          <rPr>
            <sz val="8"/>
            <color indexed="81"/>
            <rFont val="Tahoma"/>
            <family val="2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<sst xmlns="http://schemas.openxmlformats.org/spreadsheetml/2006/main" count="137" uniqueCount="68">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</sst>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  <xf numFmtId="22" fontId="0" fillId="2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Q4" sqref="Q4"/>
    </sheetView>
  </sheetViews>
  <sheetFormatPr defaultRowHeight="12.5"/>
  <cols>
    <col min="1" max="1" width="7.26953125" bestFit="1" customWidth="1"/>
    <col min="2" max="2" width="11.81640625" bestFit="1" customWidth="1"/>
    <col min="3" max="3" width="14.0898437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653</v>
      </c>
      <c r="B3" s="32">
        <v>42423</v>
      </c>
      <c r="C3" s="52">
        <v>42423.9</v>
      </c>
      <c r="D3" s="41">
        <v>-36.443800000000003</v>
      </c>
      <c r="E3" s="41" t="s">
        <v>55</v>
      </c>
      <c r="F3" s="41">
        <v>36.379199999999997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1.86</v>
      </c>
      <c r="K3" s="37">
        <v>1.1299999999999999</v>
      </c>
      <c r="L3" s="37" t="s">
        <v>67</v>
      </c>
      <c r="M3">
        <f>J3-IF(L3="h",$Q$3,IF(L3="m",$Q$4,IF(L3="l",$Q$5,-99)))</f>
        <v>1.86</v>
      </c>
      <c r="N3">
        <f>K3-IF(L3="h",$Q$3,IF(L3="m",$Q$4,IF(L3="l",$Q$5,-99)))</f>
        <v>1.1299999999999999</v>
      </c>
      <c r="O3" s="31">
        <v>1.9348000000000001</v>
      </c>
      <c r="P3" t="s">
        <v>61</v>
      </c>
      <c r="Q3" s="31">
        <v>-1.9</v>
      </c>
    </row>
    <row r="4" spans="1:17">
      <c r="A4" s="30"/>
      <c r="B4" s="33">
        <f>B3</f>
        <v>42423</v>
      </c>
      <c r="C4" s="36">
        <f>C3</f>
        <v>42423.9</v>
      </c>
      <c r="H4" s="43" t="e">
        <f>H3</f>
        <v>#VALUE!</v>
      </c>
      <c r="I4" s="43" t="e">
        <f>I3</f>
        <v>#VALUE!</v>
      </c>
      <c r="J4" s="37">
        <v>1.8</v>
      </c>
      <c r="K4" s="37">
        <v>1.1200000000000001</v>
      </c>
      <c r="L4" s="37" t="s">
        <v>67</v>
      </c>
      <c r="M4">
        <f t="shared" ref="M4:M29" si="0">J4-IF(L4="h",$Q$3,IF(L4="m",$Q$4,IF(L4="l",$Q$5,-99)))</f>
        <v>1.8</v>
      </c>
      <c r="N4">
        <f t="shared" ref="N4:N29" si="1">K4-IF(L4="h",$Q$3,IF(L4="m",$Q$4,IF(L4="l",$Q$5,-99)))</f>
        <v>1.1200000000000001</v>
      </c>
      <c r="P4" t="s">
        <v>62</v>
      </c>
      <c r="Q4" s="31">
        <v>-0.2</v>
      </c>
    </row>
    <row r="5" spans="1:17">
      <c r="A5" s="30"/>
      <c r="B5" s="34">
        <f t="shared" ref="B5:B29" si="2">B4</f>
        <v>42423</v>
      </c>
      <c r="C5" s="36">
        <f>C3</f>
        <v>42423.9</v>
      </c>
      <c r="H5" s="43" t="e">
        <f>H3</f>
        <v>#VALUE!</v>
      </c>
      <c r="I5" s="43" t="e">
        <f>I3</f>
        <v>#VALUE!</v>
      </c>
      <c r="J5" s="37">
        <v>1.8</v>
      </c>
      <c r="K5" s="37">
        <v>1.1100000000000001</v>
      </c>
      <c r="L5" s="37" t="s">
        <v>67</v>
      </c>
      <c r="M5">
        <f t="shared" si="0"/>
        <v>1.8</v>
      </c>
      <c r="N5">
        <f t="shared" si="1"/>
        <v>1.1100000000000001</v>
      </c>
      <c r="P5" t="s">
        <v>63</v>
      </c>
      <c r="Q5" s="31">
        <v>0</v>
      </c>
    </row>
    <row r="6" spans="1:17">
      <c r="A6" s="30">
        <f>A3+1</f>
        <v>654</v>
      </c>
      <c r="B6" s="34">
        <f t="shared" si="2"/>
        <v>42423</v>
      </c>
      <c r="C6" s="35">
        <v>6.2499999999999995E-3</v>
      </c>
      <c r="D6" s="41">
        <v>-36.541269999999997</v>
      </c>
      <c r="E6" s="41" t="s">
        <v>55</v>
      </c>
      <c r="F6" s="41">
        <v>36.37932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1.08</v>
      </c>
      <c r="K6" s="37">
        <v>0.67700000000000005</v>
      </c>
      <c r="L6" s="37" t="s">
        <v>67</v>
      </c>
      <c r="M6">
        <f t="shared" si="0"/>
        <v>1.08</v>
      </c>
      <c r="N6">
        <f t="shared" si="1"/>
        <v>0.67700000000000005</v>
      </c>
    </row>
    <row r="7" spans="1:17">
      <c r="A7" s="30"/>
      <c r="B7" s="34">
        <f t="shared" si="2"/>
        <v>42423</v>
      </c>
      <c r="C7" s="36">
        <f>C6</f>
        <v>6.2499999999999995E-3</v>
      </c>
      <c r="H7" s="43" t="e">
        <f>H6</f>
        <v>#VALUE!</v>
      </c>
      <c r="I7" s="43" t="e">
        <f>I6</f>
        <v>#VALUE!</v>
      </c>
      <c r="J7" s="37">
        <v>1.86</v>
      </c>
      <c r="K7" s="37">
        <v>1.1499999999999999</v>
      </c>
      <c r="L7" s="37" t="s">
        <v>67</v>
      </c>
      <c r="M7">
        <f t="shared" si="0"/>
        <v>1.86</v>
      </c>
      <c r="N7">
        <f t="shared" si="1"/>
        <v>1.1499999999999999</v>
      </c>
    </row>
    <row r="8" spans="1:17">
      <c r="A8" s="30"/>
      <c r="B8" s="34">
        <f t="shared" si="2"/>
        <v>42423</v>
      </c>
      <c r="C8" s="36">
        <f>C6</f>
        <v>6.2499999999999995E-3</v>
      </c>
      <c r="H8" s="43" t="e">
        <f>H6</f>
        <v>#VALUE!</v>
      </c>
      <c r="I8" s="43" t="e">
        <f>I6</f>
        <v>#VALUE!</v>
      </c>
      <c r="J8" s="37">
        <v>1.96</v>
      </c>
      <c r="K8" s="37">
        <v>1.23</v>
      </c>
      <c r="L8" s="37" t="s">
        <v>67</v>
      </c>
      <c r="M8">
        <f t="shared" si="0"/>
        <v>1.96</v>
      </c>
      <c r="N8">
        <f t="shared" si="1"/>
        <v>1.23</v>
      </c>
    </row>
    <row r="9" spans="1:17">
      <c r="A9" s="30">
        <f>A6+1</f>
        <v>655</v>
      </c>
      <c r="B9" s="34">
        <f t="shared" si="2"/>
        <v>42423</v>
      </c>
      <c r="C9" s="35" t="s">
        <v>55</v>
      </c>
      <c r="D9" s="41" t="s">
        <v>55</v>
      </c>
      <c r="E9" s="41" t="s">
        <v>55</v>
      </c>
      <c r="F9" s="41" t="s">
        <v>55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17">
      <c r="A10" s="30"/>
      <c r="B10" s="34">
        <f t="shared" si="2"/>
        <v>42423</v>
      </c>
      <c r="C10" s="36" t="str">
        <f>C9</f>
        <v xml:space="preserve"> </v>
      </c>
      <c r="H10" s="43" t="e">
        <f>H9</f>
        <v>#VALUE!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17">
      <c r="A11" s="30"/>
      <c r="B11" s="34">
        <f t="shared" si="2"/>
        <v>42423</v>
      </c>
      <c r="C11" s="36" t="str">
        <f>C9</f>
        <v xml:space="preserve"> </v>
      </c>
      <c r="H11" s="43" t="e">
        <f>H9</f>
        <v>#VALUE!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17">
      <c r="A12" s="30">
        <f>A9+1</f>
        <v>656</v>
      </c>
      <c r="B12" s="34">
        <f t="shared" si="2"/>
        <v>42423</v>
      </c>
      <c r="C12" s="35" t="s">
        <v>55</v>
      </c>
      <c r="D12" s="41" t="s">
        <v>55</v>
      </c>
      <c r="E12" s="41" t="s">
        <v>55</v>
      </c>
      <c r="F12" s="41" t="s">
        <v>55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17">
      <c r="A13" s="30"/>
      <c r="B13" s="34">
        <f t="shared" si="2"/>
        <v>42423</v>
      </c>
      <c r="C13" s="36" t="str">
        <f>C12</f>
        <v xml:space="preserve"> 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17">
      <c r="A14" s="30"/>
      <c r="B14" s="34">
        <f t="shared" si="2"/>
        <v>42423</v>
      </c>
      <c r="C14" s="36" t="str">
        <f>C12</f>
        <v xml:space="preserve"> 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17">
      <c r="A15" s="30">
        <f>A12+1</f>
        <v>657</v>
      </c>
      <c r="B15" s="34">
        <f t="shared" si="2"/>
        <v>42423</v>
      </c>
      <c r="C15" s="35" t="s">
        <v>55</v>
      </c>
      <c r="D15" s="41" t="s">
        <v>55</v>
      </c>
      <c r="E15" s="41" t="s">
        <v>55</v>
      </c>
      <c r="F15" s="41" t="s">
        <v>55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42423</v>
      </c>
      <c r="C16" s="36" t="str">
        <f>C15</f>
        <v xml:space="preserve"> 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42423</v>
      </c>
      <c r="C17" s="36" t="str">
        <f>C15</f>
        <v xml:space="preserve"> 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658</v>
      </c>
      <c r="B18" s="34">
        <f t="shared" si="2"/>
        <v>42423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42423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42423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659</v>
      </c>
      <c r="B21" s="34">
        <f t="shared" si="2"/>
        <v>42423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42423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42423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660</v>
      </c>
      <c r="B24" s="34">
        <f t="shared" si="2"/>
        <v>42423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42423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42423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661</v>
      </c>
      <c r="B27" s="34">
        <f t="shared" si="2"/>
        <v>42423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42423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42423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653A</v>
      </c>
      <c r="B2" s="15" t="s">
        <v>21</v>
      </c>
      <c r="C2" s="33">
        <f>Entry!B3</f>
        <v>42423</v>
      </c>
      <c r="D2" s="36">
        <f>Entry!C3</f>
        <v>42423.9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1.86</v>
      </c>
      <c r="J2">
        <f>Entry!N3</f>
        <v>1.1299999999999999</v>
      </c>
      <c r="K2" s="16">
        <v>1</v>
      </c>
      <c r="L2" s="17">
        <f>Entry!O3</f>
        <v>1.9348000000000001</v>
      </c>
      <c r="M2" s="18">
        <f t="shared" ref="M2:M26" si="0">I2*(H2/G2)*K2</f>
        <v>0.18600000000000003</v>
      </c>
      <c r="N2" s="18">
        <f t="shared" ref="N2:N26" si="1">I2/J2</f>
        <v>1.6460176991150446</v>
      </c>
      <c r="O2" s="19"/>
      <c r="P2" s="19"/>
      <c r="Q2" s="20">
        <f t="shared" ref="Q2:Q24" si="2">(I2-J2)*L2*(H2/G2)*K2</f>
        <v>0.14124040000000004</v>
      </c>
      <c r="R2" s="20">
        <f t="shared" ref="R2:R24" si="3">L2*(1.84*J2-I2)*(H2/G2)*K2</f>
        <v>4.2410815999999935E-2</v>
      </c>
      <c r="S2" s="20">
        <f t="shared" ref="S2:S24" si="4">Q2+R2</f>
        <v>0.18365121599999998</v>
      </c>
      <c r="T2" s="21"/>
      <c r="U2" s="21"/>
      <c r="V2" s="21"/>
    </row>
    <row r="3" spans="1:23">
      <c r="A3" t="str">
        <f>CONCATENATE(Entry!$A$3,"B")</f>
        <v>653B</v>
      </c>
      <c r="B3" s="1" t="s">
        <v>21</v>
      </c>
      <c r="C3" s="33">
        <f>$C$2</f>
        <v>42423</v>
      </c>
      <c r="D3" s="36">
        <f>Entry!C4</f>
        <v>42423.9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1.8</v>
      </c>
      <c r="J3">
        <f>Entry!N4</f>
        <v>1.1200000000000001</v>
      </c>
      <c r="K3" s="16">
        <v>1</v>
      </c>
      <c r="L3" s="17">
        <f>L2</f>
        <v>1.9348000000000001</v>
      </c>
      <c r="M3" s="2">
        <f t="shared" si="0"/>
        <v>0.18000000000000002</v>
      </c>
      <c r="N3" s="2">
        <f t="shared" si="1"/>
        <v>1.607142857142857</v>
      </c>
      <c r="O3" s="2"/>
      <c r="P3" s="2"/>
      <c r="Q3" s="3">
        <f t="shared" si="2"/>
        <v>0.1315664</v>
      </c>
      <c r="R3" s="3">
        <f t="shared" si="3"/>
        <v>5.0459584000000071E-2</v>
      </c>
      <c r="S3" s="3">
        <f t="shared" si="4"/>
        <v>0.18202598400000009</v>
      </c>
      <c r="T3" s="3"/>
      <c r="U3" s="3"/>
      <c r="V3" s="3"/>
    </row>
    <row r="4" spans="1:23">
      <c r="A4" t="str">
        <f>CONCATENATE(Entry!$A$3,"C")</f>
        <v>653C</v>
      </c>
      <c r="B4" s="1" t="s">
        <v>21</v>
      </c>
      <c r="C4" s="33">
        <f t="shared" ref="C4:C28" si="5">$C$2</f>
        <v>42423</v>
      </c>
      <c r="D4" s="36">
        <f>Entry!C5</f>
        <v>42423.9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1.8</v>
      </c>
      <c r="J4">
        <f>Entry!N5</f>
        <v>1.1100000000000001</v>
      </c>
      <c r="K4" s="16">
        <v>1</v>
      </c>
      <c r="L4" s="17">
        <f t="shared" ref="L4:L28" si="6">L3</f>
        <v>1.9348000000000001</v>
      </c>
      <c r="M4" s="2">
        <f t="shared" si="0"/>
        <v>0.18000000000000002</v>
      </c>
      <c r="N4" s="2">
        <f t="shared" si="1"/>
        <v>1.6216216216216215</v>
      </c>
      <c r="O4" s="2">
        <f>(M2+M3+M4)/3</f>
        <v>0.18200000000000002</v>
      </c>
      <c r="P4" s="2">
        <f>(N2+N3+N4)/3</f>
        <v>1.6249273926265075</v>
      </c>
      <c r="Q4" s="3">
        <f t="shared" si="2"/>
        <v>0.13350119999999999</v>
      </c>
      <c r="R4" s="3">
        <f t="shared" si="3"/>
        <v>4.6899552000000039E-2</v>
      </c>
      <c r="S4" s="3">
        <f t="shared" si="4"/>
        <v>0.18040075200000003</v>
      </c>
      <c r="T4" s="3">
        <f>(Q2+Q3+Q4)/3</f>
        <v>0.135436</v>
      </c>
      <c r="U4" s="3">
        <f>(R2+R3+R4)/3</f>
        <v>4.6589984000000008E-2</v>
      </c>
      <c r="V4" s="3">
        <f>(S2+S3+S4)/3</f>
        <v>0.18202598400000003</v>
      </c>
      <c r="W4">
        <f>STDEV(Q2:Q4)</f>
        <v>5.1189996366477969E-3</v>
      </c>
    </row>
    <row r="5" spans="1:23">
      <c r="A5" t="str">
        <f>CONCATENATE(Entry!$A$6,"A")</f>
        <v>654A</v>
      </c>
      <c r="B5" s="1" t="s">
        <v>21</v>
      </c>
      <c r="C5" s="33">
        <f t="shared" si="5"/>
        <v>42423</v>
      </c>
      <c r="D5" s="36">
        <f>Entry!C6</f>
        <v>6.2499999999999995E-3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1.08</v>
      </c>
      <c r="J5">
        <f>Entry!N6</f>
        <v>0.67700000000000005</v>
      </c>
      <c r="K5" s="16">
        <v>1</v>
      </c>
      <c r="L5" s="17">
        <f t="shared" si="6"/>
        <v>1.9348000000000001</v>
      </c>
      <c r="M5" s="2">
        <f t="shared" si="0"/>
        <v>0.10800000000000001</v>
      </c>
      <c r="N5" s="2">
        <f t="shared" si="1"/>
        <v>1.5952732644017724</v>
      </c>
      <c r="O5" s="2"/>
      <c r="P5" s="2"/>
      <c r="Q5" s="3">
        <f t="shared" si="2"/>
        <v>7.7972440000000018E-2</v>
      </c>
      <c r="R5" s="3">
        <f t="shared" si="3"/>
        <v>3.2055766400000012E-2</v>
      </c>
      <c r="S5" s="3">
        <f t="shared" si="4"/>
        <v>0.11002820640000002</v>
      </c>
      <c r="T5" s="3"/>
      <c r="U5" s="3"/>
      <c r="V5" s="3"/>
    </row>
    <row r="6" spans="1:23">
      <c r="A6" t="str">
        <f>CONCATENATE(Entry!$A$6,"B")</f>
        <v>654B</v>
      </c>
      <c r="B6" s="1" t="s">
        <v>21</v>
      </c>
      <c r="C6" s="33">
        <f t="shared" si="5"/>
        <v>42423</v>
      </c>
      <c r="D6" s="36">
        <f>Entry!C7</f>
        <v>6.2499999999999995E-3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1.86</v>
      </c>
      <c r="J6">
        <f>Entry!N7</f>
        <v>1.1499999999999999</v>
      </c>
      <c r="K6" s="16">
        <v>1</v>
      </c>
      <c r="L6" s="17">
        <f t="shared" si="6"/>
        <v>1.9348000000000001</v>
      </c>
      <c r="M6" s="2">
        <f t="shared" si="0"/>
        <v>0.18600000000000003</v>
      </c>
      <c r="N6" s="2">
        <f t="shared" si="1"/>
        <v>1.6173913043478263</v>
      </c>
      <c r="O6" s="2"/>
      <c r="P6" s="2"/>
      <c r="Q6" s="3">
        <f t="shared" si="2"/>
        <v>0.13737080000000004</v>
      </c>
      <c r="R6" s="3">
        <f t="shared" si="3"/>
        <v>4.9530880000000006E-2</v>
      </c>
      <c r="S6" s="3">
        <f t="shared" si="4"/>
        <v>0.18690168000000004</v>
      </c>
      <c r="T6" s="3"/>
      <c r="U6" s="3"/>
      <c r="V6" s="3"/>
    </row>
    <row r="7" spans="1:23">
      <c r="A7" t="str">
        <f>CONCATENATE(Entry!$A$6,"C")</f>
        <v>654C</v>
      </c>
      <c r="B7" s="1" t="s">
        <v>21</v>
      </c>
      <c r="C7" s="33">
        <f t="shared" si="5"/>
        <v>42423</v>
      </c>
      <c r="D7" s="36">
        <f>Entry!C8</f>
        <v>6.2499999999999995E-3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1.96</v>
      </c>
      <c r="J7">
        <f>Entry!N8</f>
        <v>1.23</v>
      </c>
      <c r="K7" s="16">
        <v>1</v>
      </c>
      <c r="L7" s="17">
        <f t="shared" si="6"/>
        <v>1.9348000000000001</v>
      </c>
      <c r="M7" s="2">
        <f t="shared" si="0"/>
        <v>0.19600000000000001</v>
      </c>
      <c r="N7" s="2">
        <f t="shared" si="1"/>
        <v>1.5934959349593496</v>
      </c>
      <c r="O7" s="2">
        <f>(M5+M6+M7)/3</f>
        <v>0.16333333333333336</v>
      </c>
      <c r="P7" s="2">
        <f>(N5+N6+N7)/3</f>
        <v>1.6020535012363162</v>
      </c>
      <c r="Q7" s="3">
        <f t="shared" si="2"/>
        <v>0.14124040000000002</v>
      </c>
      <c r="R7" s="3">
        <f t="shared" si="3"/>
        <v>5.8663135999999984E-2</v>
      </c>
      <c r="S7" s="3">
        <f t="shared" si="4"/>
        <v>0.19990353599999999</v>
      </c>
      <c r="T7" s="3">
        <f>(Q5+Q6+Q7)/3</f>
        <v>0.11886121333333337</v>
      </c>
      <c r="U7" s="3">
        <f>(R5+R6+R7)/3</f>
        <v>4.6749927466666667E-2</v>
      </c>
      <c r="V7" s="3">
        <f>(S5+S6+S7)/3</f>
        <v>0.16561114080000003</v>
      </c>
      <c r="W7">
        <f>STDEV(Q5:Q7)</f>
        <v>3.5463534645724923E-2</v>
      </c>
    </row>
    <row r="8" spans="1:23">
      <c r="A8" t="str">
        <f>CONCATENATE(Entry!$A$9,"A")</f>
        <v>655A</v>
      </c>
      <c r="B8" s="1" t="s">
        <v>21</v>
      </c>
      <c r="C8" s="33">
        <f t="shared" si="5"/>
        <v>42423</v>
      </c>
      <c r="D8" s="36" t="str">
        <f>Entry!C9</f>
        <v xml:space="preserve"> 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1.9348000000000001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16.089796799999998</v>
      </c>
      <c r="S8" s="3">
        <f t="shared" si="4"/>
        <v>16.089796799999998</v>
      </c>
      <c r="T8" s="3"/>
      <c r="U8" s="3"/>
      <c r="V8" s="3"/>
    </row>
    <row r="9" spans="1:23">
      <c r="A9" t="str">
        <f>CONCATENATE(Entry!$A$9,"B")</f>
        <v>655B</v>
      </c>
      <c r="B9" s="1" t="s">
        <v>21</v>
      </c>
      <c r="C9" s="33">
        <f t="shared" si="5"/>
        <v>42423</v>
      </c>
      <c r="D9" s="36" t="str">
        <f>Entry!C10</f>
        <v xml:space="preserve"> 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1.9348000000000001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16.089796799999998</v>
      </c>
      <c r="S9" s="3">
        <f t="shared" si="4"/>
        <v>16.089796799999998</v>
      </c>
      <c r="T9" s="3"/>
      <c r="U9" s="3"/>
      <c r="V9" s="3"/>
    </row>
    <row r="10" spans="1:23">
      <c r="A10" t="str">
        <f>CONCATENATE(Entry!$A$9,"C")</f>
        <v>655C</v>
      </c>
      <c r="B10" s="1" t="s">
        <v>21</v>
      </c>
      <c r="C10" s="33">
        <f t="shared" si="5"/>
        <v>42423</v>
      </c>
      <c r="D10" s="36" t="str">
        <f>Entry!C11</f>
        <v xml:space="preserve"> 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1.9348000000000001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16.089796799999998</v>
      </c>
      <c r="S10" s="3">
        <f t="shared" si="4"/>
        <v>16.089796799999998</v>
      </c>
      <c r="T10" s="3">
        <f>(Q8+Q9+Q10)/3</f>
        <v>0</v>
      </c>
      <c r="U10" s="3">
        <f>(R8+R9+R10)/3</f>
        <v>16.089796799999998</v>
      </c>
      <c r="V10" s="3">
        <f>(S8+S9+S10)/3</f>
        <v>16.089796799999998</v>
      </c>
      <c r="W10">
        <f>STDEV(Q8:Q10)</f>
        <v>0</v>
      </c>
    </row>
    <row r="11" spans="1:23">
      <c r="A11" t="str">
        <f>CONCATENATE(Entry!$A$12,"A")</f>
        <v>656A</v>
      </c>
      <c r="B11" s="1" t="s">
        <v>21</v>
      </c>
      <c r="C11" s="33">
        <f t="shared" si="5"/>
        <v>42423</v>
      </c>
      <c r="D11" s="36" t="str">
        <f>Entry!C12</f>
        <v xml:space="preserve"> 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1.9348000000000001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16.089796799999998</v>
      </c>
      <c r="S11" s="3">
        <f t="shared" si="4"/>
        <v>16.089796799999998</v>
      </c>
      <c r="T11" s="3"/>
      <c r="U11" s="3"/>
      <c r="V11" s="3"/>
    </row>
    <row r="12" spans="1:23">
      <c r="A12" t="str">
        <f>CONCATENATE(Entry!$A$12,"B")</f>
        <v>656B</v>
      </c>
      <c r="B12" s="1" t="s">
        <v>21</v>
      </c>
      <c r="C12" s="33">
        <f t="shared" si="5"/>
        <v>42423</v>
      </c>
      <c r="D12" s="36" t="str">
        <f>Entry!C13</f>
        <v xml:space="preserve"> 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1.9348000000000001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16.089796799999998</v>
      </c>
      <c r="S12" s="3">
        <f t="shared" si="4"/>
        <v>16.089796799999998</v>
      </c>
      <c r="T12" s="3"/>
      <c r="U12" s="3"/>
      <c r="V12" s="3"/>
    </row>
    <row r="13" spans="1:23">
      <c r="A13" t="str">
        <f>CONCATENATE(Entry!$A$12,"C")</f>
        <v>656C</v>
      </c>
      <c r="B13" s="1" t="s">
        <v>21</v>
      </c>
      <c r="C13" s="33">
        <f t="shared" si="5"/>
        <v>42423</v>
      </c>
      <c r="D13" s="36" t="str">
        <f>Entry!C14</f>
        <v xml:space="preserve"> 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1.9348000000000001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16.089796799999998</v>
      </c>
      <c r="S13" s="3">
        <f t="shared" si="4"/>
        <v>16.089796799999998</v>
      </c>
      <c r="T13" s="3">
        <f>(Q11+Q12+Q13)/3</f>
        <v>0</v>
      </c>
      <c r="U13" s="3">
        <f>(R11+R12+R13)/3</f>
        <v>16.089796799999998</v>
      </c>
      <c r="V13" s="3">
        <f>(S11+S12+S13)/3</f>
        <v>16.089796799999998</v>
      </c>
      <c r="W13">
        <f>STDEV(Q11:Q13)</f>
        <v>0</v>
      </c>
    </row>
    <row r="14" spans="1:23">
      <c r="A14" t="str">
        <f>CONCATENATE(Entry!$A$15,"A")</f>
        <v>657A</v>
      </c>
      <c r="B14" s="1" t="s">
        <v>21</v>
      </c>
      <c r="C14" s="33">
        <f t="shared" si="5"/>
        <v>42423</v>
      </c>
      <c r="D14" s="36" t="str">
        <f>Entry!C15</f>
        <v xml:space="preserve"> 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1.9348000000000001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16.089796799999998</v>
      </c>
      <c r="S14" s="3">
        <f t="shared" si="4"/>
        <v>16.089796799999998</v>
      </c>
      <c r="T14" s="3"/>
      <c r="U14" s="3"/>
      <c r="V14" s="3"/>
    </row>
    <row r="15" spans="1:23">
      <c r="A15" t="str">
        <f>CONCATENATE(Entry!$A$15,"B")</f>
        <v>657B</v>
      </c>
      <c r="B15" s="1" t="s">
        <v>21</v>
      </c>
      <c r="C15" s="33">
        <f t="shared" si="5"/>
        <v>42423</v>
      </c>
      <c r="D15" s="36" t="str">
        <f>Entry!C16</f>
        <v xml:space="preserve"> 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1.9348000000000001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16.089796799999998</v>
      </c>
      <c r="S15" s="3">
        <f t="shared" si="4"/>
        <v>16.089796799999998</v>
      </c>
      <c r="T15" s="3"/>
      <c r="U15" s="3"/>
      <c r="V15" s="3"/>
    </row>
    <row r="16" spans="1:23">
      <c r="A16" t="str">
        <f>CONCATENATE(Entry!$A$15,"C")</f>
        <v>657C</v>
      </c>
      <c r="B16" s="1" t="s">
        <v>21</v>
      </c>
      <c r="C16" s="33">
        <f t="shared" si="5"/>
        <v>42423</v>
      </c>
      <c r="D16" s="36" t="str">
        <f>Entry!C17</f>
        <v xml:space="preserve"> 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1.9348000000000001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16.089796799999998</v>
      </c>
      <c r="S16" s="3">
        <f t="shared" si="4"/>
        <v>16.089796799999998</v>
      </c>
      <c r="T16" s="3">
        <f>(Q14+Q15+Q16)/3</f>
        <v>0</v>
      </c>
      <c r="U16" s="3">
        <f>(R14+R15+R16)/3</f>
        <v>16.089796799999998</v>
      </c>
      <c r="V16" s="3">
        <f>(S14+S15+S16)/3</f>
        <v>16.089796799999998</v>
      </c>
      <c r="W16">
        <f>STDEV(Q14:Q16)</f>
        <v>0</v>
      </c>
    </row>
    <row r="17" spans="1:23">
      <c r="A17" t="str">
        <f>CONCATENATE(Entry!$A$18,"A")</f>
        <v>658A</v>
      </c>
      <c r="B17" s="1" t="s">
        <v>21</v>
      </c>
      <c r="C17" s="33">
        <f t="shared" si="5"/>
        <v>42423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1.9348000000000001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16.089796799999998</v>
      </c>
      <c r="S17" s="3">
        <f t="shared" si="4"/>
        <v>16.089796799999998</v>
      </c>
      <c r="T17" s="3"/>
      <c r="U17" s="3"/>
      <c r="V17" s="3"/>
    </row>
    <row r="18" spans="1:23">
      <c r="A18" t="str">
        <f>CONCATENATE(Entry!$A$18,"B")</f>
        <v>658B</v>
      </c>
      <c r="B18" s="1" t="s">
        <v>21</v>
      </c>
      <c r="C18" s="33">
        <f t="shared" si="5"/>
        <v>42423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1.9348000000000001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16.089796799999998</v>
      </c>
      <c r="S18" s="3">
        <f t="shared" si="4"/>
        <v>16.089796799999998</v>
      </c>
      <c r="T18" s="3"/>
      <c r="U18" s="3"/>
      <c r="V18" s="3"/>
    </row>
    <row r="19" spans="1:23">
      <c r="A19" t="str">
        <f>CONCATENATE(Entry!$A$18,"C")</f>
        <v>658C</v>
      </c>
      <c r="B19" s="1" t="s">
        <v>21</v>
      </c>
      <c r="C19" s="33">
        <f t="shared" si="5"/>
        <v>42423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1.9348000000000001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16.089796799999998</v>
      </c>
      <c r="S19" s="3">
        <f t="shared" si="4"/>
        <v>16.089796799999998</v>
      </c>
      <c r="T19" s="3">
        <f>(Q17+Q18+Q19)/3</f>
        <v>0</v>
      </c>
      <c r="U19" s="3">
        <f>(R17+R18+R19)/3</f>
        <v>16.089796799999998</v>
      </c>
      <c r="V19" s="3">
        <f>(S17+S18+S19)/3</f>
        <v>16.089796799999998</v>
      </c>
      <c r="W19">
        <f>STDEV(Q17:Q19)</f>
        <v>0</v>
      </c>
    </row>
    <row r="20" spans="1:23">
      <c r="A20" t="str">
        <f>CONCATENATE(Entry!$A$21,"A")</f>
        <v>659A</v>
      </c>
      <c r="B20" s="1" t="s">
        <v>21</v>
      </c>
      <c r="C20" s="33">
        <f t="shared" si="5"/>
        <v>42423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1.9348000000000001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16.089796799999998</v>
      </c>
      <c r="S20" s="3">
        <f t="shared" si="4"/>
        <v>16.089796799999998</v>
      </c>
      <c r="T20" s="3"/>
      <c r="U20" s="3"/>
      <c r="V20" s="3"/>
      <c r="W20" s="48"/>
    </row>
    <row r="21" spans="1:23">
      <c r="A21" t="str">
        <f>CONCATENATE(Entry!$A$21,"B")</f>
        <v>659B</v>
      </c>
      <c r="B21" s="1" t="s">
        <v>21</v>
      </c>
      <c r="C21" s="33">
        <f t="shared" si="5"/>
        <v>42423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1.9348000000000001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16.089796799999998</v>
      </c>
      <c r="S21" s="3">
        <f t="shared" si="4"/>
        <v>16.089796799999998</v>
      </c>
      <c r="T21" s="3"/>
      <c r="U21" s="3"/>
      <c r="V21" s="3"/>
    </row>
    <row r="22" spans="1:23">
      <c r="A22" t="str">
        <f>CONCATENATE(Entry!$A$21,"C")</f>
        <v>659C</v>
      </c>
      <c r="B22" s="1" t="s">
        <v>21</v>
      </c>
      <c r="C22" s="33">
        <f t="shared" si="5"/>
        <v>42423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1.9348000000000001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16.089796799999998</v>
      </c>
      <c r="S22" s="3">
        <f t="shared" si="4"/>
        <v>16.089796799999998</v>
      </c>
      <c r="T22" s="3">
        <f>(Q20+Q21+Q22)/3</f>
        <v>0</v>
      </c>
      <c r="U22" s="3">
        <f>(R20+R21+R22)/3</f>
        <v>16.089796799999998</v>
      </c>
      <c r="V22" s="3">
        <f>(S20+S21+S22)/3</f>
        <v>16.089796799999998</v>
      </c>
      <c r="W22">
        <f>STDEV(Q20:Q22)</f>
        <v>0</v>
      </c>
    </row>
    <row r="23" spans="1:23">
      <c r="A23" t="str">
        <f>CONCATENATE(Entry!$A$24,"A")</f>
        <v>660A</v>
      </c>
      <c r="B23" s="1" t="s">
        <v>21</v>
      </c>
      <c r="C23" s="33">
        <f t="shared" si="5"/>
        <v>42423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1.9348000000000001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16.089796799999998</v>
      </c>
      <c r="S23" s="3">
        <f t="shared" si="4"/>
        <v>16.089796799999998</v>
      </c>
      <c r="T23" s="3"/>
      <c r="U23" s="3"/>
      <c r="V23" s="3"/>
    </row>
    <row r="24" spans="1:23">
      <c r="A24" t="str">
        <f>CONCATENATE(Entry!$A$24,"B")</f>
        <v>660B</v>
      </c>
      <c r="B24" s="1" t="s">
        <v>21</v>
      </c>
      <c r="C24" s="33">
        <f t="shared" si="5"/>
        <v>42423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1.9348000000000001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16.089796799999998</v>
      </c>
      <c r="S24" s="3">
        <f t="shared" si="4"/>
        <v>16.089796799999998</v>
      </c>
      <c r="T24" s="3"/>
      <c r="U24" s="3"/>
      <c r="V24" s="3"/>
    </row>
    <row r="25" spans="1:23">
      <c r="A25" t="str">
        <f>CONCATENATE(Entry!$A$24,"C")</f>
        <v>660C</v>
      </c>
      <c r="B25" s="1" t="s">
        <v>21</v>
      </c>
      <c r="C25" s="33">
        <f t="shared" si="5"/>
        <v>42423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1.9348000000000001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16.089796799999998</v>
      </c>
      <c r="S25" s="3">
        <f>Q25+R25</f>
        <v>16.089796799999998</v>
      </c>
      <c r="T25" s="3">
        <f>(Q23+Q24+Q25)/3</f>
        <v>0</v>
      </c>
      <c r="U25" s="3">
        <f>(R23+R24+R25)/3</f>
        <v>16.089796799999998</v>
      </c>
      <c r="V25" s="3">
        <f>(S23+S24+S25)/3</f>
        <v>16.089796799999998</v>
      </c>
      <c r="W25">
        <f>STDEV(Q23:Q25)</f>
        <v>0</v>
      </c>
    </row>
    <row r="26" spans="1:23">
      <c r="A26" t="str">
        <f>CONCATENATE(Entry!$A$27,"A")</f>
        <v>661A</v>
      </c>
      <c r="B26" s="1" t="s">
        <v>21</v>
      </c>
      <c r="C26" s="33">
        <f t="shared" si="5"/>
        <v>42423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1.9348000000000001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16.089796799999998</v>
      </c>
      <c r="S26" s="3">
        <f>Q26+R26</f>
        <v>16.089796799999998</v>
      </c>
      <c r="T26" s="3"/>
      <c r="U26" s="3"/>
      <c r="V26" s="3"/>
    </row>
    <row r="27" spans="1:23">
      <c r="A27" t="str">
        <f>CONCATENATE(Entry!$A$27,"B")</f>
        <v>661B</v>
      </c>
      <c r="B27" s="1" t="s">
        <v>21</v>
      </c>
      <c r="C27" s="33">
        <f t="shared" si="5"/>
        <v>42423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1.9348000000000001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16.089796799999998</v>
      </c>
      <c r="S27" s="3">
        <f>Q27+R27</f>
        <v>16.089796799999998</v>
      </c>
      <c r="T27" s="3"/>
      <c r="U27" s="3"/>
      <c r="V27" s="3"/>
    </row>
    <row r="28" spans="1:23">
      <c r="A28" t="str">
        <f>CONCATENATE(Entry!$A$27,"C")</f>
        <v>661C</v>
      </c>
      <c r="B28" s="1" t="s">
        <v>21</v>
      </c>
      <c r="C28" s="33">
        <f t="shared" si="5"/>
        <v>42423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1.9348000000000001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16.089796799999998</v>
      </c>
      <c r="S28" s="3">
        <f>Q28+R28</f>
        <v>16.089796799999998</v>
      </c>
      <c r="T28" s="3">
        <f>(Q26+Q27+Q28)/3</f>
        <v>0</v>
      </c>
      <c r="U28" s="3">
        <f>(R26+R27+R28)/3</f>
        <v>16.089796799999998</v>
      </c>
      <c r="V28" s="3">
        <f>(S26+S27+S28)/3</f>
        <v>16.089796799999998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/cruise=s200224w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/start_date=20200224</v>
      </c>
      <c r="F12"/>
    </row>
    <row r="13" spans="1:6">
      <c r="A13" s="46" t="str">
        <f>CONCATENATE("/end_date=",TEXT(MAX(Results!$C$2:$C$28),"yyyymmdd"))</f>
        <v>/end_date=20200224</v>
      </c>
      <c r="F13"/>
    </row>
    <row r="14" spans="1:6">
      <c r="A14" s="46" t="str">
        <f>CONCATENATE("/start_time=",TEXT(MIN(Results!$D$2:$D$28)+4/24,"hh:mm:ss"),"[GMT]")</f>
        <v>/start_time=04:09:00[GMT]</v>
      </c>
      <c r="F14"/>
    </row>
    <row r="15" spans="1:6">
      <c r="A15" s="46" t="str">
        <f>CONCATENATE("/end_time=",TEXT(MAX(Results!$D$2:$D$28)+4/24,"hh:mm:ss"),"[GMT]")</f>
        <v>/end_time=01:36:00[GMT]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/data_file_name=chl-s200224w.xls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42423</v>
      </c>
      <c r="B32" s="45">
        <f>Results!D2+4/24</f>
        <v>42424.066666666666</v>
      </c>
      <c r="C32" s="46" t="e">
        <f>Results!E2</f>
        <v>#VALUE!</v>
      </c>
      <c r="D32" s="46" t="e">
        <f>Results!F2</f>
        <v>#VALUE!</v>
      </c>
      <c r="E32" s="46">
        <f>Results!Q2</f>
        <v>0.14124040000000004</v>
      </c>
      <c r="F32" s="46" t="str">
        <f>LEFT(Results!A2,LEN(Results!A2)-1)</f>
        <v>653</v>
      </c>
    </row>
    <row r="33" spans="1:6">
      <c r="A33" s="44">
        <f>Results!C3</f>
        <v>42423</v>
      </c>
      <c r="B33" s="45">
        <f>Results!D3+4/24</f>
        <v>42424.066666666666</v>
      </c>
      <c r="C33" s="46" t="e">
        <f>Results!E3</f>
        <v>#VALUE!</v>
      </c>
      <c r="D33" s="46" t="e">
        <f>Results!F3</f>
        <v>#VALUE!</v>
      </c>
      <c r="E33" s="46">
        <f>Results!Q3</f>
        <v>0.1315664</v>
      </c>
      <c r="F33" s="46" t="str">
        <f>LEFT(Results!A3,LEN(Results!A3)-1)</f>
        <v>653</v>
      </c>
    </row>
    <row r="34" spans="1:6">
      <c r="A34" s="44">
        <f>Results!C4</f>
        <v>42423</v>
      </c>
      <c r="B34" s="45">
        <f>Results!D4+4/24</f>
        <v>42424.066666666666</v>
      </c>
      <c r="C34" s="46" t="e">
        <f>Results!E4</f>
        <v>#VALUE!</v>
      </c>
      <c r="D34" s="46" t="e">
        <f>Results!F4</f>
        <v>#VALUE!</v>
      </c>
      <c r="E34" s="46">
        <f>Results!Q4</f>
        <v>0.13350119999999999</v>
      </c>
      <c r="F34" s="46" t="str">
        <f>LEFT(Results!A4,LEN(Results!A4)-1)</f>
        <v>653</v>
      </c>
    </row>
    <row r="35" spans="1:6">
      <c r="A35" s="44">
        <f>Results!C5</f>
        <v>42423</v>
      </c>
      <c r="B35" s="45">
        <f>Results!D5+4/24</f>
        <v>0.17291666666666666</v>
      </c>
      <c r="C35" s="46" t="e">
        <f>Results!E5</f>
        <v>#VALUE!</v>
      </c>
      <c r="D35" s="46" t="e">
        <f>Results!F5</f>
        <v>#VALUE!</v>
      </c>
      <c r="E35" s="46">
        <f>Results!Q5</f>
        <v>7.7972440000000018E-2</v>
      </c>
      <c r="F35" s="46" t="str">
        <f>LEFT(Results!A5,LEN(Results!A5)-1)</f>
        <v>654</v>
      </c>
    </row>
    <row r="36" spans="1:6">
      <c r="A36" s="44">
        <f>Results!C6</f>
        <v>42423</v>
      </c>
      <c r="B36" s="45">
        <f>Results!D6+4/24</f>
        <v>0.17291666666666666</v>
      </c>
      <c r="C36" s="46" t="e">
        <f>Results!E6</f>
        <v>#VALUE!</v>
      </c>
      <c r="D36" s="46" t="e">
        <f>Results!F6</f>
        <v>#VALUE!</v>
      </c>
      <c r="E36" s="46">
        <f>Results!Q6</f>
        <v>0.13737080000000004</v>
      </c>
      <c r="F36" s="46" t="str">
        <f>LEFT(Results!A6,LEN(Results!A6)-1)</f>
        <v>654</v>
      </c>
    </row>
    <row r="37" spans="1:6">
      <c r="A37" s="44">
        <f>Results!C7</f>
        <v>42423</v>
      </c>
      <c r="B37" s="45">
        <f>Results!D7+4/24</f>
        <v>0.17291666666666666</v>
      </c>
      <c r="C37" s="46" t="e">
        <f>Results!E7</f>
        <v>#VALUE!</v>
      </c>
      <c r="D37" s="46" t="e">
        <f>Results!F7</f>
        <v>#VALUE!</v>
      </c>
      <c r="E37" s="46">
        <f>Results!Q7</f>
        <v>0.14124040000000002</v>
      </c>
      <c r="F37" s="46" t="str">
        <f>LEFT(Results!A7,LEN(Results!A7)-1)</f>
        <v>654</v>
      </c>
    </row>
    <row r="38" spans="1:6">
      <c r="A38" s="44">
        <f>Results!C8</f>
        <v>42423</v>
      </c>
      <c r="B38" s="45" t="e">
        <f>Results!D8+4/24</f>
        <v>#VALUE!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655</v>
      </c>
    </row>
    <row r="39" spans="1:6">
      <c r="A39" s="44">
        <f>Results!C9</f>
        <v>42423</v>
      </c>
      <c r="B39" s="45" t="e">
        <f>Results!D9+4/24</f>
        <v>#VALUE!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655</v>
      </c>
    </row>
    <row r="40" spans="1:6">
      <c r="A40" s="44">
        <f>Results!C10</f>
        <v>42423</v>
      </c>
      <c r="B40" s="45" t="e">
        <f>Results!D10+4/24</f>
        <v>#VALUE!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655</v>
      </c>
    </row>
    <row r="41" spans="1:6">
      <c r="A41" s="44">
        <f>Results!C11</f>
        <v>42423</v>
      </c>
      <c r="B41" s="45" t="e">
        <f>Results!D11+4/24</f>
        <v>#VALUE!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656</v>
      </c>
    </row>
    <row r="42" spans="1:6">
      <c r="A42" s="44">
        <f>Results!C12</f>
        <v>42423</v>
      </c>
      <c r="B42" s="45" t="e">
        <f>Results!D12+4/24</f>
        <v>#VALUE!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656</v>
      </c>
    </row>
    <row r="43" spans="1:6">
      <c r="A43" s="44">
        <f>Results!C13</f>
        <v>42423</v>
      </c>
      <c r="B43" s="45" t="e">
        <f>Results!D13+4/24</f>
        <v>#VALUE!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656</v>
      </c>
    </row>
    <row r="44" spans="1:6">
      <c r="A44" s="44">
        <f>Results!C14</f>
        <v>42423</v>
      </c>
      <c r="B44" s="45" t="e">
        <f>Results!D14+4/24</f>
        <v>#VALUE!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657</v>
      </c>
    </row>
    <row r="45" spans="1:6">
      <c r="A45" s="44">
        <f>Results!C15</f>
        <v>42423</v>
      </c>
      <c r="B45" s="45" t="e">
        <f>Results!D15+4/24</f>
        <v>#VALUE!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657</v>
      </c>
    </row>
    <row r="46" spans="1:6">
      <c r="A46" s="44">
        <f>Results!C16</f>
        <v>42423</v>
      </c>
      <c r="B46" s="45" t="e">
        <f>Results!D16+4/24</f>
        <v>#VALUE!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657</v>
      </c>
    </row>
    <row r="47" spans="1:6">
      <c r="A47" s="44">
        <f>Results!C17</f>
        <v>42423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658</v>
      </c>
    </row>
    <row r="48" spans="1:6">
      <c r="A48" s="44">
        <f>Results!C18</f>
        <v>42423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658</v>
      </c>
    </row>
    <row r="49" spans="1:6">
      <c r="A49" s="44">
        <f>Results!C19</f>
        <v>42423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658</v>
      </c>
    </row>
    <row r="50" spans="1:6">
      <c r="A50" s="44">
        <f>Results!C20</f>
        <v>42423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659</v>
      </c>
    </row>
    <row r="51" spans="1:6">
      <c r="A51" s="44">
        <f>Results!C21</f>
        <v>42423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659</v>
      </c>
    </row>
    <row r="52" spans="1:6">
      <c r="A52" s="44">
        <f>Results!C22</f>
        <v>42423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659</v>
      </c>
    </row>
    <row r="53" spans="1:6">
      <c r="A53" s="44">
        <f>Results!C23</f>
        <v>42423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660</v>
      </c>
    </row>
    <row r="54" spans="1:6">
      <c r="A54" s="44">
        <f>Results!C24</f>
        <v>42423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660</v>
      </c>
    </row>
    <row r="55" spans="1:6">
      <c r="A55" s="44">
        <f>Results!C25</f>
        <v>42423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660</v>
      </c>
    </row>
    <row r="56" spans="1:6">
      <c r="A56" s="44">
        <f>Results!C26</f>
        <v>42423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661</v>
      </c>
    </row>
    <row r="57" spans="1:6">
      <c r="A57" s="44">
        <f>Results!C27</f>
        <v>42423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661</v>
      </c>
    </row>
    <row r="58" spans="1:6">
      <c r="A58" s="44">
        <f>Results!C28</f>
        <v>42423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661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653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654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655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656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657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658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659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660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661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2020-02-29T06:36:58Z</dcterms:modified>
</cp:coreProperties>
</file>