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B4" i="2" l="1"/>
  <c r="C16" i="2"/>
  <c r="C17" i="2"/>
  <c r="C19" i="2"/>
  <c r="C20" i="2"/>
  <c r="C8" i="4"/>
  <c r="B9" i="4"/>
  <c r="A1" i="4"/>
  <c r="L2" i="1"/>
  <c r="L3" i="1" s="1"/>
  <c r="L4" i="1" s="1"/>
  <c r="L5" i="1" s="1"/>
  <c r="L6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M27" i="2"/>
  <c r="I26" i="1" s="1"/>
  <c r="M26" i="1" s="1"/>
  <c r="N26" i="2"/>
  <c r="J25" i="1" s="1"/>
  <c r="M26" i="2"/>
  <c r="I25" i="1" s="1"/>
  <c r="M25" i="1" s="1"/>
  <c r="N25" i="2"/>
  <c r="J24" i="1" s="1"/>
  <c r="M25" i="2"/>
  <c r="I24" i="1" s="1"/>
  <c r="M24" i="1" s="1"/>
  <c r="N24" i="2"/>
  <c r="J23" i="1" s="1"/>
  <c r="M24" i="2"/>
  <c r="I23" i="1" s="1"/>
  <c r="M23" i="1" s="1"/>
  <c r="N23" i="2"/>
  <c r="J22" i="1" s="1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M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3" i="1" s="1"/>
  <c r="A33" i="3" s="1"/>
  <c r="I15" i="2"/>
  <c r="I16" i="2" s="1"/>
  <c r="F15" i="1" s="1"/>
  <c r="D45" i="3" s="1"/>
  <c r="I27" i="2"/>
  <c r="H27" i="2"/>
  <c r="I24" i="2"/>
  <c r="H24" i="2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6" i="2"/>
  <c r="A2" i="4" s="1"/>
  <c r="I28" i="2"/>
  <c r="I26" i="2"/>
  <c r="I25" i="2"/>
  <c r="F24" i="1" s="1"/>
  <c r="H29" i="2"/>
  <c r="H28" i="2"/>
  <c r="E27" i="1" s="1"/>
  <c r="H26" i="2"/>
  <c r="H23" i="2"/>
  <c r="E22" i="1" s="1"/>
  <c r="C52" i="3" s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29" i="2"/>
  <c r="C28" i="2"/>
  <c r="D27" i="1" s="1"/>
  <c r="B57" i="3" s="1"/>
  <c r="C26" i="2"/>
  <c r="C25" i="2"/>
  <c r="D24" i="1" s="1"/>
  <c r="B54" i="3" s="1"/>
  <c r="C23" i="2"/>
  <c r="C22" i="2"/>
  <c r="D21" i="1" s="1"/>
  <c r="D18" i="1"/>
  <c r="B48" i="3" s="1"/>
  <c r="D15" i="1"/>
  <c r="B45" i="3" s="1"/>
  <c r="C14" i="2"/>
  <c r="C13" i="2"/>
  <c r="C11" i="2"/>
  <c r="D10" i="1" s="1"/>
  <c r="B40" i="3" s="1"/>
  <c r="C10" i="2"/>
  <c r="D9" i="1" s="1"/>
  <c r="B39" i="3" s="1"/>
  <c r="C8" i="2"/>
  <c r="D7" i="1" s="1"/>
  <c r="B37" i="3" s="1"/>
  <c r="C7" i="2"/>
  <c r="D6" i="1" s="1"/>
  <c r="B36" i="3" s="1"/>
  <c r="C4" i="2"/>
  <c r="D3" i="1" s="1"/>
  <c r="B33" i="3" s="1"/>
  <c r="A3" i="1"/>
  <c r="F33" i="3" s="1"/>
  <c r="A4" i="1"/>
  <c r="F34" i="3" s="1"/>
  <c r="A2" i="1"/>
  <c r="F32" i="3" s="1"/>
  <c r="E28" i="1"/>
  <c r="D28" i="1"/>
  <c r="B58" i="3" s="1"/>
  <c r="F27" i="1"/>
  <c r="D57" i="3" s="1"/>
  <c r="F26" i="1"/>
  <c r="D56" i="3" s="1"/>
  <c r="E26" i="1"/>
  <c r="D26" i="1"/>
  <c r="F25" i="1"/>
  <c r="E25" i="1"/>
  <c r="D25" i="1"/>
  <c r="F23" i="1"/>
  <c r="D53" i="3" s="1"/>
  <c r="D23" i="1"/>
  <c r="B53" i="3" s="1"/>
  <c r="D22" i="1"/>
  <c r="D20" i="1"/>
  <c r="B50" i="3" s="1"/>
  <c r="D19" i="1"/>
  <c r="D17" i="1"/>
  <c r="D16" i="1"/>
  <c r="B46" i="3" s="1"/>
  <c r="D14" i="1"/>
  <c r="B44" i="3" s="1"/>
  <c r="D13" i="1"/>
  <c r="B43" i="3" s="1"/>
  <c r="D12" i="1"/>
  <c r="B42" i="3" s="1"/>
  <c r="D11" i="1"/>
  <c r="B41" i="3" s="1"/>
  <c r="D8" i="1"/>
  <c r="B38" i="3" s="1"/>
  <c r="D5" i="1"/>
  <c r="B35" i="3" s="1"/>
  <c r="D4" i="1"/>
  <c r="B34" i="3" s="1"/>
  <c r="D2" i="1"/>
  <c r="B32" i="3" s="1"/>
  <c r="C58" i="3"/>
  <c r="C57" i="3"/>
  <c r="C56" i="3"/>
  <c r="B56" i="3"/>
  <c r="D55" i="3"/>
  <c r="C55" i="3"/>
  <c r="B55" i="3"/>
  <c r="D54" i="3"/>
  <c r="B52" i="3"/>
  <c r="B51" i="3"/>
  <c r="B49" i="3"/>
  <c r="B47" i="3"/>
  <c r="A32" i="3" l="1"/>
  <c r="A20" i="3" s="1"/>
  <c r="A6" i="3"/>
  <c r="C8" i="1"/>
  <c r="A38" i="3" s="1"/>
  <c r="N26" i="1"/>
  <c r="I7" i="2"/>
  <c r="F6" i="1" s="1"/>
  <c r="D36" i="3" s="1"/>
  <c r="H14" i="2"/>
  <c r="E13" i="1" s="1"/>
  <c r="C43" i="3" s="1"/>
  <c r="H13" i="2"/>
  <c r="E12" i="1" s="1"/>
  <c r="C42" i="3" s="1"/>
  <c r="B2" i="4"/>
  <c r="H8" i="2"/>
  <c r="E7" i="1" s="1"/>
  <c r="C37" i="3" s="1"/>
  <c r="A5" i="1"/>
  <c r="F35" i="3" s="1"/>
  <c r="A6" i="1"/>
  <c r="F36" i="3" s="1"/>
  <c r="A7" i="1"/>
  <c r="F37" i="3" s="1"/>
  <c r="C24" i="1"/>
  <c r="A54" i="3" s="1"/>
  <c r="A9" i="2"/>
  <c r="A12" i="2" s="1"/>
  <c r="A15" i="2" s="1"/>
  <c r="A14" i="1" s="1"/>
  <c r="F44" i="3" s="1"/>
  <c r="C18" i="1"/>
  <c r="A48" i="3" s="1"/>
  <c r="C13" i="1"/>
  <c r="A43" i="3" s="1"/>
  <c r="A14" i="3"/>
  <c r="A15" i="1"/>
  <c r="F45" i="3" s="1"/>
  <c r="A10" i="1"/>
  <c r="F40" i="3" s="1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U4" i="1" s="1"/>
  <c r="H4" i="2"/>
  <c r="E3" i="1" s="1"/>
  <c r="C33" i="3" s="1"/>
  <c r="H5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O7" i="1" s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A5" i="4"/>
  <c r="N11" i="1"/>
  <c r="M11" i="1"/>
  <c r="A15" i="3"/>
  <c r="N22" i="1"/>
  <c r="F5" i="1"/>
  <c r="D35" i="3" s="1"/>
  <c r="I13" i="2"/>
  <c r="F12" i="1" s="1"/>
  <c r="D42" i="3" s="1"/>
  <c r="A4" i="4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H22" i="2"/>
  <c r="E21" i="1" s="1"/>
  <c r="C51" i="3" s="1"/>
  <c r="I22" i="2"/>
  <c r="F21" i="1" s="1"/>
  <c r="D51" i="3" s="1"/>
  <c r="A9" i="1"/>
  <c r="F39" i="3" s="1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A11" i="1" l="1"/>
  <c r="F41" i="3" s="1"/>
  <c r="A16" i="1"/>
  <c r="F46" i="3" s="1"/>
  <c r="A8" i="1"/>
  <c r="F38" i="3" s="1"/>
  <c r="A3" i="4"/>
  <c r="A13" i="1"/>
  <c r="F43" i="3" s="1"/>
  <c r="A12" i="1"/>
  <c r="F42" i="3" s="1"/>
  <c r="A18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/>
  <c r="F48" i="3" s="1"/>
  <c r="A19" i="1"/>
  <c r="F49" i="3" s="1"/>
  <c r="A6" i="4"/>
  <c r="A21" i="2" l="1"/>
  <c r="A20" i="1" s="1"/>
  <c r="F50" i="3" s="1"/>
  <c r="W7" i="1"/>
  <c r="V4" i="1"/>
  <c r="A22" i="1"/>
  <c r="F52" i="3" s="1"/>
  <c r="A21" i="1"/>
  <c r="F51" i="3" s="1"/>
  <c r="E37" i="3"/>
  <c r="S7" i="1"/>
  <c r="R8" i="1"/>
  <c r="L9" i="1"/>
  <c r="Q8" i="1"/>
  <c r="V7" i="1"/>
  <c r="A24" i="2" l="1"/>
  <c r="A23" i="1" s="1"/>
  <c r="F53" i="3" s="1"/>
  <c r="A7" i="4"/>
  <c r="S8" i="1"/>
  <c r="E38" i="3"/>
  <c r="L10" i="1"/>
  <c r="R9" i="1"/>
  <c r="Q9" i="1"/>
  <c r="A24" i="1"/>
  <c r="F54" i="3" s="1"/>
  <c r="A27" i="2"/>
  <c r="A25" i="1" l="1"/>
  <c r="F55" i="3" s="1"/>
  <c r="A8" i="4"/>
  <c r="S9" i="1"/>
  <c r="E39" i="3"/>
  <c r="A9" i="4"/>
  <c r="A27" i="1"/>
  <c r="F57" i="3" s="1"/>
  <c r="A26" i="1"/>
  <c r="F56" i="3" s="1"/>
  <c r="A28" i="1"/>
  <c r="F58" i="3" s="1"/>
  <c r="L11" i="1"/>
  <c r="R10" i="1"/>
  <c r="U10" i="1" s="1"/>
  <c r="Q10" i="1"/>
  <c r="W10" i="1"/>
  <c r="S10" i="1" l="1"/>
  <c r="V10" i="1" s="1"/>
  <c r="E40" i="3"/>
  <c r="T10" i="1"/>
  <c r="L12" i="1"/>
  <c r="R11" i="1"/>
  <c r="Q11" i="1"/>
  <c r="L13" i="1" l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<sst xmlns="http://schemas.openxmlformats.org/spreadsheetml/2006/main" count="122" uniqueCount="69">
  <si>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</si>
  <si>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</si>
  <si>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</si>
  <si>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</si>
  <si>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</si>
  <si>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</si>
  <si>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</si>
  <si>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</si>
  <si>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</si>
  <si>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</si>
  <si>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</si>
  <si>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</si>
  <si>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</si>
  <si>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</si>
  <si>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</si>
  <si>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</si>
  <si>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</si>
  <si>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</si>
  <si>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</si>
  <si>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</si>
  <si>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</si>
  <si>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</si>
  <si>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</si>
  <si>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</si>
  <si>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</si>
  <si>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</si>
  <si>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</si>
  <si>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</si>
  <si>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</si>
  <si>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</si>
  <si>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</si>
  <si>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</si>
  <si>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</si>
  <si>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</si>
  <si>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</si>
  <si>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</si>
  <si>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</si>
  <si>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</si>
  <si>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</si>
  <si>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</si>
  <si>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</si>
  <si>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</si>
  <si>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</si>
  <si>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</si>
  <si>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</si>
  <si>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</si>
  <si>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</si>
  <si>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</si>
  <si>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</si>
  <si>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</si>
  <si>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</si>
  <si>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</si>
  <si>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</si>
  <si>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</si>
  <si>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</si>
  <si>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</si>
  <si>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</si>
  <si>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</si>
  <si>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</si>
  <si>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</si>
  <si>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</si>
  <si>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</si>
  <si>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</si>
  <si>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</si>
  <si>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</si>
  <si>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</si>
  <si>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</si>
  <si>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M</t>
  </si>
  <si>
    <t>TN376 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</si>
</sst>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0.0_)"/>
    <numFmt numFmtId="166" formatCode="0_)"/>
    <numFmt numFmtId="167" formatCode="0.00_)"/>
    <numFmt numFmtId="168" formatCode="0.000_)"/>
    <numFmt numFmtId="169" formatCode="0.0000000"/>
    <numFmt numFmtId="170" formatCode="0.0"/>
    <numFmt numFmtId="171" formatCode="0.0000"/>
    <numFmt numFmtId="175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0" fontId="0" fillId="0" borderId="0" xfId="0" applyProtection="1"/>
    <xf numFmtId="17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70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9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8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5" fontId="0" fillId="0" borderId="0" xfId="0" applyNumberFormat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170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5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1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"/>
  <sheetViews>
    <sheetView tabSelected="1" workbookViewId="0">
      <selection activeCell="J14" sqref="J14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17">
      <c r="A1" t="s">
        <v>65</v>
      </c>
      <c r="B1" t="s">
        <v>68</v>
      </c>
      <c r="H1" s="50" t="s">
        <v>66</v>
      </c>
      <c r="I1" s="50"/>
      <c r="J1" s="51"/>
    </row>
    <row r="2" spans="1:17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17">
      <c r="A3" s="31">
        <v>43</v>
      </c>
      <c r="B3" s="32">
        <v>42398</v>
      </c>
      <c r="C3" s="35">
        <v>0</v>
      </c>
      <c r="D3" s="41">
        <v>-39.210299999999997</v>
      </c>
      <c r="E3" s="41" t="s">
        <v>55</v>
      </c>
      <c r="F3" s="41">
        <v>33.754600000000003</v>
      </c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>
        <v>9.18</v>
      </c>
      <c r="K3" s="37">
        <v>5.44</v>
      </c>
      <c r="L3" s="37" t="s">
        <v>67</v>
      </c>
      <c r="M3">
        <f>J3-IF(L3="h",$Q$3,IF(L3="m",$Q$4,IF(L3="l",$Q$5,-99)))</f>
        <v>9.08</v>
      </c>
      <c r="N3">
        <f>K3-IF(L3="h",$Q$3,IF(L3="m",$Q$4,IF(L3="l",$Q$5,-99)))</f>
        <v>5.3400000000000007</v>
      </c>
      <c r="O3" s="31">
        <v>1.9438</v>
      </c>
      <c r="P3" t="s">
        <v>61</v>
      </c>
      <c r="Q3" s="31">
        <v>4.0000000000000001E-3</v>
      </c>
    </row>
    <row r="4" spans="1:17">
      <c r="A4" s="30"/>
      <c r="B4" s="33">
        <f>B3</f>
        <v>42398</v>
      </c>
      <c r="C4" s="36">
        <f>C3</f>
        <v>0</v>
      </c>
      <c r="H4" s="43" t="e">
        <f>H3</f>
        <v>#VALUE!</v>
      </c>
      <c r="I4" s="43" t="e">
        <f>I3</f>
        <v>#VALUE!</v>
      </c>
      <c r="J4" s="37">
        <v>8.76</v>
      </c>
      <c r="K4" s="37">
        <v>5.24</v>
      </c>
      <c r="L4" s="37" t="s">
        <v>67</v>
      </c>
      <c r="M4">
        <f t="shared" ref="M4:M29" si="0">J4-IF(L4="h",$Q$3,IF(L4="m",$Q$4,IF(L4="l",$Q$5,-99)))</f>
        <v>8.66</v>
      </c>
      <c r="N4">
        <f t="shared" ref="N4:N29" si="1">K4-IF(L4="h",$Q$3,IF(L4="m",$Q$4,IF(L4="l",$Q$5,-99)))</f>
        <v>5.1400000000000006</v>
      </c>
      <c r="P4" t="s">
        <v>62</v>
      </c>
      <c r="Q4" s="31">
        <v>0.1</v>
      </c>
    </row>
    <row r="5" spans="1:17">
      <c r="A5" s="30"/>
      <c r="B5" s="34">
        <f t="shared" ref="B5:B29" si="2">B4</f>
        <v>42398</v>
      </c>
      <c r="C5" s="36">
        <v>0</v>
      </c>
      <c r="H5" s="43" t="e">
        <f>H3</f>
        <v>#VALUE!</v>
      </c>
      <c r="I5" s="43" t="e">
        <f>I3</f>
        <v>#VALUE!</v>
      </c>
      <c r="J5" s="37">
        <v>9.15</v>
      </c>
      <c r="K5" s="37">
        <v>5.55</v>
      </c>
      <c r="L5" s="37" t="s">
        <v>67</v>
      </c>
      <c r="M5">
        <f t="shared" si="0"/>
        <v>9.0500000000000007</v>
      </c>
      <c r="N5">
        <f t="shared" si="1"/>
        <v>5.45</v>
      </c>
      <c r="P5" t="s">
        <v>63</v>
      </c>
      <c r="Q5" s="31">
        <v>1.9</v>
      </c>
    </row>
    <row r="6" spans="1:17">
      <c r="A6" s="30">
        <f>A3+1</f>
        <v>44</v>
      </c>
      <c r="B6" s="34">
        <f t="shared" si="2"/>
        <v>42398</v>
      </c>
      <c r="C6" s="35"/>
      <c r="D6" s="41"/>
      <c r="E6" s="41"/>
      <c r="F6" s="41"/>
      <c r="G6" s="41" t="s">
        <v>55</v>
      </c>
      <c r="H6" s="43">
        <f>IF(D6&lt;0,D6-E6/60,D6+E6/60)</f>
        <v>0</v>
      </c>
      <c r="I6" s="43" t="e">
        <f>IF(F6&lt;0,F6-G6/60,F6+G6/60)</f>
        <v>#VALUE!</v>
      </c>
      <c r="J6" s="37"/>
      <c r="K6" s="37"/>
      <c r="L6" s="37"/>
      <c r="M6">
        <f t="shared" si="0"/>
        <v>99</v>
      </c>
      <c r="N6">
        <f t="shared" si="1"/>
        <v>99</v>
      </c>
    </row>
    <row r="7" spans="1:17">
      <c r="A7" s="30"/>
      <c r="B7" s="34">
        <f t="shared" si="2"/>
        <v>42398</v>
      </c>
      <c r="C7" s="36">
        <f>C6</f>
        <v>0</v>
      </c>
      <c r="H7" s="43">
        <f>H6</f>
        <v>0</v>
      </c>
      <c r="I7" s="43" t="e">
        <f>I6</f>
        <v>#VALUE!</v>
      </c>
      <c r="J7" s="37"/>
      <c r="K7" s="37"/>
      <c r="L7" s="37"/>
      <c r="M7">
        <f t="shared" si="0"/>
        <v>99</v>
      </c>
      <c r="N7">
        <f t="shared" si="1"/>
        <v>99</v>
      </c>
    </row>
    <row r="8" spans="1:17">
      <c r="A8" s="30"/>
      <c r="B8" s="34">
        <f t="shared" si="2"/>
        <v>42398</v>
      </c>
      <c r="C8" s="36">
        <f>C6</f>
        <v>0</v>
      </c>
      <c r="H8" s="43">
        <f>H6</f>
        <v>0</v>
      </c>
      <c r="I8" s="43" t="e">
        <f>I6</f>
        <v>#VALUE!</v>
      </c>
      <c r="J8" s="37"/>
      <c r="K8" s="37"/>
      <c r="L8" s="37"/>
      <c r="M8">
        <f t="shared" si="0"/>
        <v>99</v>
      </c>
      <c r="N8">
        <f t="shared" si="1"/>
        <v>99</v>
      </c>
    </row>
    <row r="9" spans="1:17">
      <c r="A9" s="30">
        <f>A6+1</f>
        <v>45</v>
      </c>
      <c r="B9" s="34">
        <f t="shared" si="2"/>
        <v>42398</v>
      </c>
      <c r="C9" s="35"/>
      <c r="D9" s="41"/>
      <c r="E9" s="41" t="s">
        <v>55</v>
      </c>
      <c r="F9" s="41"/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/>
      <c r="K9" s="37"/>
      <c r="L9" s="37"/>
      <c r="M9">
        <f t="shared" si="0"/>
        <v>99</v>
      </c>
      <c r="N9">
        <f t="shared" si="1"/>
        <v>99</v>
      </c>
    </row>
    <row r="10" spans="1:17">
      <c r="A10" s="30"/>
      <c r="B10" s="34">
        <f t="shared" si="2"/>
        <v>42398</v>
      </c>
      <c r="C10" s="36">
        <f>C9</f>
        <v>0</v>
      </c>
      <c r="H10" s="43" t="e">
        <f>H9</f>
        <v>#VALUE!</v>
      </c>
      <c r="I10" s="43" t="e">
        <f>I9</f>
        <v>#VALUE!</v>
      </c>
      <c r="J10" s="37"/>
      <c r="K10" s="37"/>
      <c r="L10" s="37"/>
      <c r="M10">
        <f t="shared" si="0"/>
        <v>99</v>
      </c>
      <c r="N10">
        <f t="shared" si="1"/>
        <v>99</v>
      </c>
    </row>
    <row r="11" spans="1:17">
      <c r="A11" s="30"/>
      <c r="B11" s="34">
        <f t="shared" si="2"/>
        <v>42398</v>
      </c>
      <c r="C11" s="36">
        <f>C9</f>
        <v>0</v>
      </c>
      <c r="H11" s="43" t="e">
        <f>H9</f>
        <v>#VALUE!</v>
      </c>
      <c r="I11" s="43" t="e">
        <f>I9</f>
        <v>#VALUE!</v>
      </c>
      <c r="J11" s="37"/>
      <c r="K11" s="37"/>
      <c r="L11" s="37"/>
      <c r="M11">
        <f t="shared" si="0"/>
        <v>99</v>
      </c>
      <c r="N11">
        <f t="shared" si="1"/>
        <v>99</v>
      </c>
    </row>
    <row r="12" spans="1:17">
      <c r="A12" s="30">
        <f>A9+1</f>
        <v>46</v>
      </c>
      <c r="B12" s="34">
        <f t="shared" si="2"/>
        <v>42398</v>
      </c>
      <c r="C12" s="35"/>
      <c r="D12" s="41"/>
      <c r="E12" s="41" t="s">
        <v>55</v>
      </c>
      <c r="F12" s="41"/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/>
      <c r="K12" s="37"/>
      <c r="L12" s="37"/>
      <c r="M12">
        <f t="shared" si="0"/>
        <v>99</v>
      </c>
      <c r="N12">
        <f t="shared" si="1"/>
        <v>99</v>
      </c>
    </row>
    <row r="13" spans="1:17">
      <c r="A13" s="30"/>
      <c r="B13" s="34">
        <f t="shared" si="2"/>
        <v>42398</v>
      </c>
      <c r="C13" s="36">
        <f>C12</f>
        <v>0</v>
      </c>
      <c r="H13" s="43" t="e">
        <f>H12</f>
        <v>#VALUE!</v>
      </c>
      <c r="I13" s="43" t="e">
        <f>I12</f>
        <v>#VALUE!</v>
      </c>
      <c r="J13" s="37"/>
      <c r="K13" s="37"/>
      <c r="L13" s="37"/>
      <c r="M13">
        <f t="shared" si="0"/>
        <v>99</v>
      </c>
      <c r="N13">
        <f t="shared" si="1"/>
        <v>99</v>
      </c>
    </row>
    <row r="14" spans="1:17">
      <c r="A14" s="30"/>
      <c r="B14" s="34">
        <f t="shared" si="2"/>
        <v>42398</v>
      </c>
      <c r="C14" s="36">
        <f>C12</f>
        <v>0</v>
      </c>
      <c r="H14" s="43" t="e">
        <f>H12</f>
        <v>#VALUE!</v>
      </c>
      <c r="I14" s="43" t="e">
        <f>I12</f>
        <v>#VALUE!</v>
      </c>
      <c r="J14" s="37"/>
      <c r="K14" s="37"/>
      <c r="L14" s="37"/>
      <c r="M14">
        <f t="shared" si="0"/>
        <v>99</v>
      </c>
      <c r="N14">
        <f t="shared" si="1"/>
        <v>99</v>
      </c>
    </row>
    <row r="15" spans="1:17">
      <c r="A15" s="30">
        <f>A12+1</f>
        <v>47</v>
      </c>
      <c r="B15" s="34">
        <f t="shared" si="2"/>
        <v>42398</v>
      </c>
      <c r="C15" s="35"/>
      <c r="D15" s="41"/>
      <c r="E15" s="41" t="s">
        <v>55</v>
      </c>
      <c r="F15" s="41"/>
      <c r="G15" s="41" t="s">
        <v>55</v>
      </c>
      <c r="H15" s="43" t="e">
        <f>IF(D15&lt;0,D15-E15/60,D15+E15/60)</f>
        <v>#VALUE!</v>
      </c>
      <c r="I15" s="43" t="e">
        <f>IF(F15&lt;0,F15-G15/60,F15+G15/60)</f>
        <v>#VALUE!</v>
      </c>
      <c r="J15" s="37"/>
      <c r="K15" s="37"/>
      <c r="L15" s="37"/>
      <c r="M15">
        <f t="shared" si="0"/>
        <v>99</v>
      </c>
      <c r="N15">
        <f t="shared" si="1"/>
        <v>99</v>
      </c>
    </row>
    <row r="16" spans="1:17">
      <c r="A16" s="30"/>
      <c r="B16" s="34">
        <f t="shared" si="2"/>
        <v>42398</v>
      </c>
      <c r="C16" s="36">
        <f>C15</f>
        <v>0</v>
      </c>
      <c r="H16" s="43" t="e">
        <f>H15</f>
        <v>#VALUE!</v>
      </c>
      <c r="I16" s="43" t="e">
        <f>I15</f>
        <v>#VALUE!</v>
      </c>
      <c r="J16" s="37"/>
      <c r="K16" s="37"/>
      <c r="L16" s="37"/>
      <c r="M16">
        <f t="shared" si="0"/>
        <v>99</v>
      </c>
      <c r="N16">
        <f t="shared" si="1"/>
        <v>99</v>
      </c>
    </row>
    <row r="17" spans="1:14">
      <c r="A17" s="30"/>
      <c r="B17" s="34">
        <f t="shared" si="2"/>
        <v>42398</v>
      </c>
      <c r="C17" s="36">
        <f>C15</f>
        <v>0</v>
      </c>
      <c r="H17" s="43" t="e">
        <f>H15</f>
        <v>#VALUE!</v>
      </c>
      <c r="I17" s="43" t="e">
        <f>I15</f>
        <v>#VALUE!</v>
      </c>
      <c r="J17" s="37"/>
      <c r="K17" s="37"/>
      <c r="L17" s="37"/>
      <c r="M17">
        <f t="shared" si="0"/>
        <v>99</v>
      </c>
      <c r="N17">
        <f t="shared" si="1"/>
        <v>99</v>
      </c>
    </row>
    <row r="18" spans="1:14">
      <c r="A18" s="30">
        <f>A15+1</f>
        <v>48</v>
      </c>
      <c r="B18" s="34">
        <f t="shared" si="2"/>
        <v>42398</v>
      </c>
      <c r="C18" s="35"/>
      <c r="D18" s="41"/>
      <c r="E18" s="41" t="s">
        <v>55</v>
      </c>
      <c r="F18" s="41"/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/>
      <c r="K18" s="37"/>
      <c r="L18" s="37"/>
      <c r="M18">
        <f t="shared" si="0"/>
        <v>99</v>
      </c>
      <c r="N18">
        <f t="shared" si="1"/>
        <v>99</v>
      </c>
    </row>
    <row r="19" spans="1:14">
      <c r="A19" s="30"/>
      <c r="B19" s="34">
        <f t="shared" si="2"/>
        <v>42398</v>
      </c>
      <c r="C19" s="36">
        <f>C18</f>
        <v>0</v>
      </c>
      <c r="H19" s="43" t="e">
        <f>H18</f>
        <v>#VALUE!</v>
      </c>
      <c r="I19" s="43" t="e">
        <f>I18</f>
        <v>#VALUE!</v>
      </c>
      <c r="J19" s="37"/>
      <c r="K19" s="37"/>
      <c r="L19" s="37"/>
      <c r="M19">
        <f t="shared" si="0"/>
        <v>99</v>
      </c>
      <c r="N19">
        <f t="shared" si="1"/>
        <v>99</v>
      </c>
    </row>
    <row r="20" spans="1:14">
      <c r="A20" s="30"/>
      <c r="B20" s="34">
        <f t="shared" si="2"/>
        <v>42398</v>
      </c>
      <c r="C20" s="36">
        <f>C18</f>
        <v>0</v>
      </c>
      <c r="H20" s="43" t="e">
        <f>H18</f>
        <v>#VALUE!</v>
      </c>
      <c r="I20" s="43" t="e">
        <f>I18</f>
        <v>#VALUE!</v>
      </c>
      <c r="J20" s="37"/>
      <c r="K20" s="37"/>
      <c r="L20" s="37"/>
      <c r="M20">
        <f t="shared" si="0"/>
        <v>99</v>
      </c>
      <c r="N20">
        <f t="shared" si="1"/>
        <v>99</v>
      </c>
    </row>
    <row r="21" spans="1:14">
      <c r="A21" s="30">
        <f>A18+1</f>
        <v>49</v>
      </c>
      <c r="B21" s="34">
        <f t="shared" si="2"/>
        <v>42398</v>
      </c>
      <c r="C21" s="35" t="s">
        <v>55</v>
      </c>
      <c r="D21" s="41" t="s">
        <v>55</v>
      </c>
      <c r="E21" s="41" t="s">
        <v>55</v>
      </c>
      <c r="F21" s="41" t="s">
        <v>55</v>
      </c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>
        <f t="shared" si="2"/>
        <v>42398</v>
      </c>
      <c r="C22" s="36" t="str">
        <f>C21</f>
        <v xml:space="preserve"> 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>
        <f t="shared" si="2"/>
        <v>42398</v>
      </c>
      <c r="C23" s="36" t="str">
        <f>C21</f>
        <v xml:space="preserve"> 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50</v>
      </c>
      <c r="B24" s="34">
        <f t="shared" si="2"/>
        <v>42398</v>
      </c>
      <c r="C24" s="35" t="s">
        <v>55</v>
      </c>
      <c r="D24" s="41" t="s">
        <v>55</v>
      </c>
      <c r="E24" s="41" t="s">
        <v>55</v>
      </c>
      <c r="F24" s="41" t="s">
        <v>55</v>
      </c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2"/>
        <v>42398</v>
      </c>
      <c r="C25" s="36" t="str">
        <f>C24</f>
        <v xml:space="preserve"> 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2"/>
        <v>42398</v>
      </c>
      <c r="C26" s="36" t="str">
        <f>C24</f>
        <v xml:space="preserve"> 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51</v>
      </c>
      <c r="B27" s="34">
        <f t="shared" si="2"/>
        <v>42398</v>
      </c>
      <c r="C27" s="35" t="s">
        <v>55</v>
      </c>
      <c r="D27" s="41" t="s">
        <v>55</v>
      </c>
      <c r="E27" s="41" t="s">
        <v>55</v>
      </c>
      <c r="F27" s="41" t="s">
        <v>55</v>
      </c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2"/>
        <v>42398</v>
      </c>
      <c r="C28" s="36" t="str">
        <f>C27</f>
        <v xml:space="preserve"> </v>
      </c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2"/>
        <v>42398</v>
      </c>
      <c r="C29" s="36" t="str">
        <f>C27</f>
        <v xml:space="preserve"> </v>
      </c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E2" sqref="E2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43A</v>
      </c>
      <c r="B2" s="15" t="s">
        <v>21</v>
      </c>
      <c r="C2" s="33">
        <f>Entry!B3</f>
        <v>42398</v>
      </c>
      <c r="D2" s="36">
        <f>Entry!C3</f>
        <v>0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9.08</v>
      </c>
      <c r="J2">
        <f>Entry!N3</f>
        <v>5.3400000000000007</v>
      </c>
      <c r="K2" s="16">
        <v>1</v>
      </c>
      <c r="L2" s="17">
        <f>Entry!O3</f>
        <v>1.9438</v>
      </c>
      <c r="M2" s="18">
        <f t="shared" ref="M2:M26" si="0">I2*(H2/G2)*K2</f>
        <v>0.90800000000000003</v>
      </c>
      <c r="N2" s="18">
        <f t="shared" ref="N2:N26" si="1">I2/J2</f>
        <v>1.7003745318352057</v>
      </c>
      <c r="O2" s="19"/>
      <c r="P2" s="19"/>
      <c r="Q2" s="20">
        <f t="shared" ref="Q2:Q24" si="2">(I2-J2)*L2*(H2/G2)*K2</f>
        <v>0.72698119999999988</v>
      </c>
      <c r="R2" s="20">
        <f t="shared" ref="R2:R24" si="3">L2*(1.84*J2-I2)*(H2/G2)*K2</f>
        <v>0.14492972800000026</v>
      </c>
      <c r="S2" s="20">
        <f t="shared" ref="S2:S24" si="4">Q2+R2</f>
        <v>0.87191092800000014</v>
      </c>
      <c r="T2" s="21"/>
      <c r="U2" s="21"/>
      <c r="V2" s="21"/>
    </row>
    <row r="3" spans="1:23">
      <c r="A3" t="str">
        <f>CONCATENATE(Entry!$A$3,"B")</f>
        <v>43B</v>
      </c>
      <c r="B3" s="1" t="s">
        <v>21</v>
      </c>
      <c r="C3" s="33">
        <f>$C$2</f>
        <v>42398</v>
      </c>
      <c r="D3" s="36">
        <f>Entry!C4</f>
        <v>0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8.66</v>
      </c>
      <c r="J3">
        <f>Entry!N4</f>
        <v>5.1400000000000006</v>
      </c>
      <c r="K3" s="16">
        <v>1</v>
      </c>
      <c r="L3" s="17">
        <f>L2</f>
        <v>1.9438</v>
      </c>
      <c r="M3" s="2">
        <f t="shared" si="0"/>
        <v>0.8660000000000001</v>
      </c>
      <c r="N3" s="2">
        <f t="shared" si="1"/>
        <v>1.6848249027237352</v>
      </c>
      <c r="O3" s="2"/>
      <c r="P3" s="2"/>
      <c r="Q3" s="3">
        <f t="shared" si="2"/>
        <v>0.68421759999999998</v>
      </c>
      <c r="R3" s="3">
        <f t="shared" si="3"/>
        <v>0.1550374880000002</v>
      </c>
      <c r="S3" s="3">
        <f t="shared" si="4"/>
        <v>0.83925508800000015</v>
      </c>
      <c r="T3" s="3"/>
      <c r="U3" s="3"/>
      <c r="V3" s="3"/>
    </row>
    <row r="4" spans="1:23">
      <c r="A4" t="str">
        <f>CONCATENATE(Entry!$A$3,"C")</f>
        <v>43C</v>
      </c>
      <c r="B4" s="1" t="s">
        <v>21</v>
      </c>
      <c r="C4" s="33">
        <f t="shared" ref="C4:C28" si="5">$C$2</f>
        <v>42398</v>
      </c>
      <c r="D4" s="36">
        <f>Entry!C5</f>
        <v>0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9.0500000000000007</v>
      </c>
      <c r="J4">
        <f>Entry!N5</f>
        <v>5.45</v>
      </c>
      <c r="K4" s="16">
        <v>1</v>
      </c>
      <c r="L4" s="17">
        <f t="shared" ref="L4:L28" si="6">L3</f>
        <v>1.9438</v>
      </c>
      <c r="M4" s="2">
        <f t="shared" si="0"/>
        <v>0.90500000000000014</v>
      </c>
      <c r="N4" s="2">
        <f t="shared" si="1"/>
        <v>1.6605504587155964</v>
      </c>
      <c r="O4" s="2">
        <f>(M2+M3+M4)/3</f>
        <v>0.89300000000000013</v>
      </c>
      <c r="P4" s="2">
        <f>(N2+N3+N4)/3</f>
        <v>1.6819166310915126</v>
      </c>
      <c r="Q4" s="3">
        <f t="shared" si="2"/>
        <v>0.69976800000000017</v>
      </c>
      <c r="R4" s="3">
        <f t="shared" si="3"/>
        <v>0.19010363999999996</v>
      </c>
      <c r="S4" s="3">
        <f t="shared" si="4"/>
        <v>0.88987164000000019</v>
      </c>
      <c r="T4" s="3">
        <f>(Q2+Q3+Q4)/3</f>
        <v>0.70365559999999994</v>
      </c>
      <c r="U4" s="3">
        <f>(R2+R3+R4)/3</f>
        <v>0.16335695200000014</v>
      </c>
      <c r="V4" s="3">
        <f>(S2+S3+S4)/3</f>
        <v>0.86701255200000027</v>
      </c>
      <c r="W4">
        <f>STDEV(Q2:Q4)</f>
        <v>2.1645240736937923E-2</v>
      </c>
    </row>
    <row r="5" spans="1:23">
      <c r="A5" t="str">
        <f>CONCATENATE(Entry!$A$6,"A")</f>
        <v>44A</v>
      </c>
      <c r="B5" s="1" t="s">
        <v>21</v>
      </c>
      <c r="C5" s="33">
        <f t="shared" si="5"/>
        <v>42398</v>
      </c>
      <c r="D5" s="36">
        <f>Entry!C6</f>
        <v>0</v>
      </c>
      <c r="E5" s="29">
        <f>Entry!H6</f>
        <v>0</v>
      </c>
      <c r="F5" s="29" t="e">
        <f>Entry!I6</f>
        <v>#VALUE!</v>
      </c>
      <c r="G5" s="1">
        <v>100</v>
      </c>
      <c r="H5" s="1">
        <v>10</v>
      </c>
      <c r="I5">
        <f>Entry!M6</f>
        <v>99</v>
      </c>
      <c r="J5">
        <f>Entry!N6</f>
        <v>99</v>
      </c>
      <c r="K5" s="16">
        <v>1</v>
      </c>
      <c r="L5" s="17">
        <f t="shared" si="6"/>
        <v>1.9438</v>
      </c>
      <c r="M5" s="2">
        <f t="shared" si="0"/>
        <v>9.9</v>
      </c>
      <c r="N5" s="2">
        <f t="shared" si="1"/>
        <v>1</v>
      </c>
      <c r="O5" s="2"/>
      <c r="P5" s="2"/>
      <c r="Q5" s="3">
        <f t="shared" si="2"/>
        <v>0</v>
      </c>
      <c r="R5" s="3">
        <f t="shared" si="3"/>
        <v>16.164640799999997</v>
      </c>
      <c r="S5" s="3">
        <f t="shared" si="4"/>
        <v>16.164640799999997</v>
      </c>
      <c r="T5" s="3"/>
      <c r="U5" s="3"/>
      <c r="V5" s="3"/>
    </row>
    <row r="6" spans="1:23">
      <c r="A6" t="str">
        <f>CONCATENATE(Entry!$A$6,"B")</f>
        <v>44B</v>
      </c>
      <c r="B6" s="1" t="s">
        <v>21</v>
      </c>
      <c r="C6" s="33">
        <f t="shared" si="5"/>
        <v>42398</v>
      </c>
      <c r="D6" s="36">
        <f>Entry!C7</f>
        <v>0</v>
      </c>
      <c r="E6" s="29">
        <f>Entry!H7</f>
        <v>0</v>
      </c>
      <c r="F6" s="29" t="e">
        <f>Entry!I7</f>
        <v>#VALUE!</v>
      </c>
      <c r="G6" s="1">
        <v>100</v>
      </c>
      <c r="H6" s="1">
        <v>10</v>
      </c>
      <c r="I6">
        <f>Entry!M7</f>
        <v>99</v>
      </c>
      <c r="J6">
        <f>Entry!N7</f>
        <v>99</v>
      </c>
      <c r="K6" s="16">
        <v>1</v>
      </c>
      <c r="L6" s="17">
        <f t="shared" si="6"/>
        <v>1.9438</v>
      </c>
      <c r="M6" s="2">
        <f t="shared" si="0"/>
        <v>9.9</v>
      </c>
      <c r="N6" s="2">
        <f t="shared" si="1"/>
        <v>1</v>
      </c>
      <c r="O6" s="2"/>
      <c r="P6" s="2"/>
      <c r="Q6" s="3">
        <f t="shared" si="2"/>
        <v>0</v>
      </c>
      <c r="R6" s="3">
        <f t="shared" si="3"/>
        <v>16.164640799999997</v>
      </c>
      <c r="S6" s="3">
        <f t="shared" si="4"/>
        <v>16.164640799999997</v>
      </c>
      <c r="T6" s="3"/>
      <c r="U6" s="3"/>
      <c r="V6" s="3"/>
    </row>
    <row r="7" spans="1:23">
      <c r="A7" t="str">
        <f>CONCATENATE(Entry!$A$6,"C")</f>
        <v>44C</v>
      </c>
      <c r="B7" s="1" t="s">
        <v>21</v>
      </c>
      <c r="C7" s="33">
        <f t="shared" si="5"/>
        <v>42398</v>
      </c>
      <c r="D7" s="36">
        <f>Entry!C8</f>
        <v>0</v>
      </c>
      <c r="E7" s="29">
        <f>Entry!H8</f>
        <v>0</v>
      </c>
      <c r="F7" s="29" t="e">
        <f>Entry!I8</f>
        <v>#VALUE!</v>
      </c>
      <c r="G7" s="1">
        <v>100</v>
      </c>
      <c r="H7" s="1">
        <v>10</v>
      </c>
      <c r="I7">
        <f>Entry!M8</f>
        <v>99</v>
      </c>
      <c r="J7">
        <f>Entry!N8</f>
        <v>99</v>
      </c>
      <c r="K7" s="16">
        <v>1</v>
      </c>
      <c r="L7" s="17">
        <f t="shared" si="6"/>
        <v>1.9438</v>
      </c>
      <c r="M7" s="2">
        <f t="shared" si="0"/>
        <v>9.9</v>
      </c>
      <c r="N7" s="2">
        <f t="shared" si="1"/>
        <v>1</v>
      </c>
      <c r="O7" s="2">
        <f>(M5+M6+M7)/3</f>
        <v>9.9</v>
      </c>
      <c r="P7" s="2">
        <f>(N5+N6+N7)/3</f>
        <v>1</v>
      </c>
      <c r="Q7" s="3">
        <f t="shared" si="2"/>
        <v>0</v>
      </c>
      <c r="R7" s="3">
        <f t="shared" si="3"/>
        <v>16.164640799999997</v>
      </c>
      <c r="S7" s="3">
        <f t="shared" si="4"/>
        <v>16.164640799999997</v>
      </c>
      <c r="T7" s="3">
        <f>(Q5+Q6+Q7)/3</f>
        <v>0</v>
      </c>
      <c r="U7" s="3">
        <f>(R5+R6+R7)/3</f>
        <v>16.164640799999997</v>
      </c>
      <c r="V7" s="3">
        <f>(S5+S6+S7)/3</f>
        <v>16.164640799999997</v>
      </c>
      <c r="W7">
        <f>STDEV(Q5:Q7)</f>
        <v>0</v>
      </c>
    </row>
    <row r="8" spans="1:23">
      <c r="A8" t="str">
        <f>CONCATENATE(Entry!$A$9,"A")</f>
        <v>45A</v>
      </c>
      <c r="B8" s="1" t="s">
        <v>21</v>
      </c>
      <c r="C8" s="33">
        <f t="shared" si="5"/>
        <v>42398</v>
      </c>
      <c r="D8" s="36">
        <f>Entry!C9</f>
        <v>0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99</v>
      </c>
      <c r="J8">
        <f>Entry!N9</f>
        <v>99</v>
      </c>
      <c r="K8" s="16">
        <v>1</v>
      </c>
      <c r="L8" s="17">
        <f t="shared" si="6"/>
        <v>1.9438</v>
      </c>
      <c r="M8" s="2">
        <f t="shared" si="0"/>
        <v>9.9</v>
      </c>
      <c r="N8" s="2">
        <f t="shared" si="1"/>
        <v>1</v>
      </c>
      <c r="O8" s="2"/>
      <c r="P8" s="2"/>
      <c r="Q8" s="3">
        <f t="shared" si="2"/>
        <v>0</v>
      </c>
      <c r="R8" s="3">
        <f>L8*(1.84*J8-I8)*(H8/G8)*K8</f>
        <v>16.164640799999997</v>
      </c>
      <c r="S8" s="3">
        <f t="shared" si="4"/>
        <v>16.164640799999997</v>
      </c>
      <c r="T8" s="3"/>
      <c r="U8" s="3"/>
      <c r="V8" s="3"/>
    </row>
    <row r="9" spans="1:23">
      <c r="A9" t="str">
        <f>CONCATENATE(Entry!$A$9,"B")</f>
        <v>45B</v>
      </c>
      <c r="B9" s="1" t="s">
        <v>21</v>
      </c>
      <c r="C9" s="33">
        <f t="shared" si="5"/>
        <v>42398</v>
      </c>
      <c r="D9" s="36">
        <f>Entry!C10</f>
        <v>0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99</v>
      </c>
      <c r="J9">
        <f>Entry!N10</f>
        <v>99</v>
      </c>
      <c r="K9" s="16">
        <v>1</v>
      </c>
      <c r="L9" s="17">
        <f t="shared" si="6"/>
        <v>1.9438</v>
      </c>
      <c r="M9" s="2">
        <f t="shared" si="0"/>
        <v>9.9</v>
      </c>
      <c r="N9" s="2">
        <f t="shared" si="1"/>
        <v>1</v>
      </c>
      <c r="O9" s="2"/>
      <c r="P9" s="2"/>
      <c r="Q9" s="3">
        <f t="shared" si="2"/>
        <v>0</v>
      </c>
      <c r="R9" s="3">
        <f t="shared" si="3"/>
        <v>16.164640799999997</v>
      </c>
      <c r="S9" s="3">
        <f t="shared" si="4"/>
        <v>16.164640799999997</v>
      </c>
      <c r="T9" s="3"/>
      <c r="U9" s="3"/>
      <c r="V9" s="3"/>
    </row>
    <row r="10" spans="1:23">
      <c r="A10" t="str">
        <f>CONCATENATE(Entry!$A$9,"C")</f>
        <v>45C</v>
      </c>
      <c r="B10" s="1" t="s">
        <v>21</v>
      </c>
      <c r="C10" s="33">
        <f t="shared" si="5"/>
        <v>42398</v>
      </c>
      <c r="D10" s="36">
        <f>Entry!C11</f>
        <v>0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99</v>
      </c>
      <c r="J10">
        <f>Entry!N11</f>
        <v>99</v>
      </c>
      <c r="K10" s="16">
        <v>1</v>
      </c>
      <c r="L10" s="17">
        <f t="shared" si="6"/>
        <v>1.9438</v>
      </c>
      <c r="M10" s="2">
        <f t="shared" si="0"/>
        <v>9.9</v>
      </c>
      <c r="N10" s="2">
        <f t="shared" si="1"/>
        <v>1</v>
      </c>
      <c r="O10" s="2">
        <f>(M8+M9+M10)/3</f>
        <v>9.9</v>
      </c>
      <c r="P10" s="2">
        <f>(N8+N9+N10)/3</f>
        <v>1</v>
      </c>
      <c r="Q10" s="3">
        <f t="shared" si="2"/>
        <v>0</v>
      </c>
      <c r="R10" s="3">
        <f t="shared" si="3"/>
        <v>16.164640799999997</v>
      </c>
      <c r="S10" s="3">
        <f t="shared" si="4"/>
        <v>16.164640799999997</v>
      </c>
      <c r="T10" s="3">
        <f>(Q8+Q9+Q10)/3</f>
        <v>0</v>
      </c>
      <c r="U10" s="3">
        <f>(R8+R9+R10)/3</f>
        <v>16.164640799999997</v>
      </c>
      <c r="V10" s="3">
        <f>(S8+S9+S10)/3</f>
        <v>16.164640799999997</v>
      </c>
      <c r="W10">
        <f>STDEV(Q8:Q10)</f>
        <v>0</v>
      </c>
    </row>
    <row r="11" spans="1:23">
      <c r="A11" t="str">
        <f>CONCATENATE(Entry!$A$12,"A")</f>
        <v>46A</v>
      </c>
      <c r="B11" s="1" t="s">
        <v>21</v>
      </c>
      <c r="C11" s="33">
        <f t="shared" si="5"/>
        <v>42398</v>
      </c>
      <c r="D11" s="36">
        <f>Entry!C12</f>
        <v>0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99</v>
      </c>
      <c r="J11">
        <f>Entry!N12</f>
        <v>99</v>
      </c>
      <c r="K11" s="16">
        <v>1</v>
      </c>
      <c r="L11" s="17">
        <f t="shared" si="6"/>
        <v>1.9438</v>
      </c>
      <c r="M11" s="2">
        <f t="shared" si="0"/>
        <v>9.9</v>
      </c>
      <c r="N11" s="2">
        <f t="shared" si="1"/>
        <v>1</v>
      </c>
      <c r="O11" s="2"/>
      <c r="P11" s="2"/>
      <c r="Q11" s="3">
        <f t="shared" si="2"/>
        <v>0</v>
      </c>
      <c r="R11" s="3">
        <f t="shared" si="3"/>
        <v>16.164640799999997</v>
      </c>
      <c r="S11" s="3">
        <f t="shared" si="4"/>
        <v>16.164640799999997</v>
      </c>
      <c r="T11" s="3"/>
      <c r="U11" s="3"/>
      <c r="V11" s="3"/>
    </row>
    <row r="12" spans="1:23">
      <c r="A12" t="str">
        <f>CONCATENATE(Entry!$A$12,"B")</f>
        <v>46B</v>
      </c>
      <c r="B12" s="1" t="s">
        <v>21</v>
      </c>
      <c r="C12" s="33">
        <f t="shared" si="5"/>
        <v>42398</v>
      </c>
      <c r="D12" s="36">
        <f>Entry!C13</f>
        <v>0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99</v>
      </c>
      <c r="J12">
        <f>Entry!N13</f>
        <v>99</v>
      </c>
      <c r="K12" s="16">
        <v>1</v>
      </c>
      <c r="L12" s="17">
        <f t="shared" si="6"/>
        <v>1.9438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16.164640799999997</v>
      </c>
      <c r="S12" s="3">
        <f t="shared" si="4"/>
        <v>16.164640799999997</v>
      </c>
      <c r="T12" s="3"/>
      <c r="U12" s="3"/>
      <c r="V12" s="3"/>
    </row>
    <row r="13" spans="1:23">
      <c r="A13" t="str">
        <f>CONCATENATE(Entry!$A$12,"C")</f>
        <v>46C</v>
      </c>
      <c r="B13" s="1" t="s">
        <v>21</v>
      </c>
      <c r="C13" s="33">
        <f t="shared" si="5"/>
        <v>42398</v>
      </c>
      <c r="D13" s="36">
        <f>Entry!C14</f>
        <v>0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99</v>
      </c>
      <c r="J13">
        <f>Entry!N14</f>
        <v>99</v>
      </c>
      <c r="K13" s="16">
        <v>1</v>
      </c>
      <c r="L13" s="17">
        <f t="shared" si="6"/>
        <v>1.9438</v>
      </c>
      <c r="M13" s="2">
        <f t="shared" si="0"/>
        <v>9.9</v>
      </c>
      <c r="N13" s="2">
        <f t="shared" si="1"/>
        <v>1</v>
      </c>
      <c r="O13" s="2">
        <f>(M11+M12+M13)/3</f>
        <v>9.9</v>
      </c>
      <c r="P13" s="2">
        <f>(N11+N12+N13)/3</f>
        <v>1</v>
      </c>
      <c r="Q13" s="3">
        <f t="shared" si="2"/>
        <v>0</v>
      </c>
      <c r="R13" s="3">
        <f t="shared" si="3"/>
        <v>16.164640799999997</v>
      </c>
      <c r="S13" s="3">
        <f t="shared" si="4"/>
        <v>16.164640799999997</v>
      </c>
      <c r="T13" s="3">
        <f>(Q11+Q12+Q13)/3</f>
        <v>0</v>
      </c>
      <c r="U13" s="3">
        <f>(R11+R12+R13)/3</f>
        <v>16.164640799999997</v>
      </c>
      <c r="V13" s="3">
        <f>(S11+S12+S13)/3</f>
        <v>16.164640799999997</v>
      </c>
      <c r="W13">
        <f>STDEV(Q11:Q13)</f>
        <v>0</v>
      </c>
    </row>
    <row r="14" spans="1:23">
      <c r="A14" t="str">
        <f>CONCATENATE(Entry!$A$15,"A")</f>
        <v>47A</v>
      </c>
      <c r="B14" s="1" t="s">
        <v>21</v>
      </c>
      <c r="C14" s="33">
        <f t="shared" si="5"/>
        <v>42398</v>
      </c>
      <c r="D14" s="36">
        <f>Entry!C15</f>
        <v>0</v>
      </c>
      <c r="E14" s="29" t="e">
        <f>Entry!H15</f>
        <v>#VALUE!</v>
      </c>
      <c r="F14" s="29" t="e">
        <f>Entry!I15</f>
        <v>#VALUE!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6">
        <v>1</v>
      </c>
      <c r="L14" s="17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47B</v>
      </c>
      <c r="B15" s="1" t="s">
        <v>21</v>
      </c>
      <c r="C15" s="33">
        <f t="shared" si="5"/>
        <v>42398</v>
      </c>
      <c r="D15" s="36">
        <f>Entry!C16</f>
        <v>0</v>
      </c>
      <c r="E15" s="29" t="e">
        <f>Entry!H16</f>
        <v>#VALUE!</v>
      </c>
      <c r="F15" s="29" t="e">
        <f>Entry!I16</f>
        <v>#VALUE!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6">
        <v>1</v>
      </c>
      <c r="L15" s="17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47C</v>
      </c>
      <c r="B16" s="1" t="s">
        <v>21</v>
      </c>
      <c r="C16" s="33">
        <f t="shared" si="5"/>
        <v>42398</v>
      </c>
      <c r="D16" s="36">
        <f>Entry!C17</f>
        <v>0</v>
      </c>
      <c r="E16" s="29" t="e">
        <f>Entry!H17</f>
        <v>#VALUE!</v>
      </c>
      <c r="F16" s="29" t="e">
        <f>Entry!I17</f>
        <v>#VALUE!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6">
        <v>1</v>
      </c>
      <c r="L16" s="17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48A</v>
      </c>
      <c r="B17" s="1" t="s">
        <v>21</v>
      </c>
      <c r="C17" s="33">
        <f t="shared" si="5"/>
        <v>42398</v>
      </c>
      <c r="D17" s="36">
        <f>Entry!C18</f>
        <v>0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48B</v>
      </c>
      <c r="B18" s="1" t="s">
        <v>21</v>
      </c>
      <c r="C18" s="33">
        <f t="shared" si="5"/>
        <v>42398</v>
      </c>
      <c r="D18" s="36">
        <f>Entry!C19</f>
        <v>0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48C</v>
      </c>
      <c r="B19" s="1" t="s">
        <v>21</v>
      </c>
      <c r="C19" s="33">
        <f t="shared" si="5"/>
        <v>42398</v>
      </c>
      <c r="D19" s="36">
        <f>Entry!C20</f>
        <v>0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6">
        <v>1</v>
      </c>
      <c r="L19" s="17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49A</v>
      </c>
      <c r="B20" s="1" t="s">
        <v>21</v>
      </c>
      <c r="C20" s="33">
        <f t="shared" si="5"/>
        <v>42398</v>
      </c>
      <c r="D20" s="36" t="str">
        <f>Entry!C21</f>
        <v xml:space="preserve"> 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8"/>
    </row>
    <row r="21" spans="1:23">
      <c r="A21" t="str">
        <f>CONCATENATE(Entry!$A$21,"B")</f>
        <v>49B</v>
      </c>
      <c r="B21" s="1" t="s">
        <v>21</v>
      </c>
      <c r="C21" s="33">
        <f t="shared" si="5"/>
        <v>42398</v>
      </c>
      <c r="D21" s="36" t="str">
        <f>Entry!C22</f>
        <v xml:space="preserve"> 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49C</v>
      </c>
      <c r="B22" s="1" t="s">
        <v>21</v>
      </c>
      <c r="C22" s="33">
        <f t="shared" si="5"/>
        <v>42398</v>
      </c>
      <c r="D22" s="36" t="str">
        <f>Entry!C23</f>
        <v xml:space="preserve"> 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50A</v>
      </c>
      <c r="B23" s="1" t="s">
        <v>21</v>
      </c>
      <c r="C23" s="33">
        <f t="shared" si="5"/>
        <v>42398</v>
      </c>
      <c r="D23" s="36" t="str">
        <f>Entry!C24</f>
        <v xml:space="preserve"> 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50B</v>
      </c>
      <c r="B24" s="1" t="s">
        <v>21</v>
      </c>
      <c r="C24" s="33">
        <f t="shared" si="5"/>
        <v>42398</v>
      </c>
      <c r="D24" s="36" t="str">
        <f>Entry!C25</f>
        <v xml:space="preserve"> 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50C</v>
      </c>
      <c r="B25" s="1" t="s">
        <v>21</v>
      </c>
      <c r="C25" s="33">
        <f t="shared" si="5"/>
        <v>42398</v>
      </c>
      <c r="D25" s="36" t="str">
        <f>Entry!C26</f>
        <v xml:space="preserve"> 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51A</v>
      </c>
      <c r="B26" s="1" t="s">
        <v>21</v>
      </c>
      <c r="C26" s="33">
        <f t="shared" si="5"/>
        <v>42398</v>
      </c>
      <c r="D26" s="36" t="str">
        <f>Entry!C27</f>
        <v xml:space="preserve"> 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51B</v>
      </c>
      <c r="B27" s="1" t="s">
        <v>21</v>
      </c>
      <c r="C27" s="33">
        <f t="shared" si="5"/>
        <v>42398</v>
      </c>
      <c r="D27" s="36" t="str">
        <f>Entry!C28</f>
        <v xml:space="preserve"> 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51C</v>
      </c>
      <c r="B28" s="1" t="s">
        <v>21</v>
      </c>
      <c r="C28" s="33">
        <f t="shared" si="5"/>
        <v>42398</v>
      </c>
      <c r="D28" s="36" t="str">
        <f>Entry!C29</f>
        <v xml:space="preserve"> 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/cruise=s200130w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/start_date=20200130</v>
      </c>
      <c r="F12"/>
    </row>
    <row r="13" spans="1:6">
      <c r="A13" s="46" t="str">
        <f>CONCATENATE("/end_date=",TEXT(MAX(Results!$C$2:$C$28),"yyyymmdd"))</f>
        <v>/end_date=20200130</v>
      </c>
      <c r="F13"/>
    </row>
    <row r="14" spans="1:6">
      <c r="A14" s="46" t="str">
        <f>CONCATENATE("/start_time=",TEXT(MIN(Results!$D$2:$D$28)+4/24,"hh:mm:ss"),"[GMT]")</f>
        <v>/start_time=04:00:00[GMT]</v>
      </c>
      <c r="F14"/>
    </row>
    <row r="15" spans="1:6">
      <c r="A15" s="46" t="str">
        <f>CONCATENATE("/end_time=",TEXT(MAX(Results!$D$2:$D$28)+4/24,"hh:mm:ss"),"[GMT]")</f>
        <v>/end_time=04:00:00[GMT]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/data_file_name=chl-s200130w.xls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42398</v>
      </c>
      <c r="B32" s="45">
        <f>Results!D2+4/24</f>
        <v>0.16666666666666666</v>
      </c>
      <c r="C32" s="46" t="e">
        <f>Results!E2</f>
        <v>#VALUE!</v>
      </c>
      <c r="D32" s="46" t="e">
        <f>Results!F2</f>
        <v>#VALUE!</v>
      </c>
      <c r="E32" s="46">
        <f>Results!Q2</f>
        <v>0.72698119999999988</v>
      </c>
      <c r="F32" s="46" t="str">
        <f>LEFT(Results!A2,LEN(Results!A2)-1)</f>
        <v>43</v>
      </c>
    </row>
    <row r="33" spans="1:6">
      <c r="A33" s="44">
        <f>Results!C3</f>
        <v>42398</v>
      </c>
      <c r="B33" s="45">
        <f>Results!D3+4/24</f>
        <v>0.16666666666666666</v>
      </c>
      <c r="C33" s="46" t="e">
        <f>Results!E3</f>
        <v>#VALUE!</v>
      </c>
      <c r="D33" s="46" t="e">
        <f>Results!F3</f>
        <v>#VALUE!</v>
      </c>
      <c r="E33" s="46">
        <f>Results!Q3</f>
        <v>0.68421759999999998</v>
      </c>
      <c r="F33" s="46" t="str">
        <f>LEFT(Results!A3,LEN(Results!A3)-1)</f>
        <v>43</v>
      </c>
    </row>
    <row r="34" spans="1:6">
      <c r="A34" s="44">
        <f>Results!C4</f>
        <v>42398</v>
      </c>
      <c r="B34" s="45">
        <f>Results!D4+4/24</f>
        <v>0.16666666666666666</v>
      </c>
      <c r="C34" s="46" t="e">
        <f>Results!E4</f>
        <v>#VALUE!</v>
      </c>
      <c r="D34" s="46" t="e">
        <f>Results!F4</f>
        <v>#VALUE!</v>
      </c>
      <c r="E34" s="46">
        <f>Results!Q4</f>
        <v>0.69976800000000017</v>
      </c>
      <c r="F34" s="46" t="str">
        <f>LEFT(Results!A4,LEN(Results!A4)-1)</f>
        <v>43</v>
      </c>
    </row>
    <row r="35" spans="1:6">
      <c r="A35" s="44">
        <f>Results!C5</f>
        <v>42398</v>
      </c>
      <c r="B35" s="45">
        <f>Results!D5+4/24</f>
        <v>0.16666666666666666</v>
      </c>
      <c r="C35" s="46">
        <f>Results!E5</f>
        <v>0</v>
      </c>
      <c r="D35" s="46" t="e">
        <f>Results!F5</f>
        <v>#VALUE!</v>
      </c>
      <c r="E35" s="46">
        <f>Results!Q5</f>
        <v>0</v>
      </c>
      <c r="F35" s="46" t="str">
        <f>LEFT(Results!A5,LEN(Results!A5)-1)</f>
        <v>44</v>
      </c>
    </row>
    <row r="36" spans="1:6">
      <c r="A36" s="44">
        <f>Results!C6</f>
        <v>42398</v>
      </c>
      <c r="B36" s="45">
        <f>Results!D6+4/24</f>
        <v>0.16666666666666666</v>
      </c>
      <c r="C36" s="46">
        <f>Results!E6</f>
        <v>0</v>
      </c>
      <c r="D36" s="46" t="e">
        <f>Results!F6</f>
        <v>#VALUE!</v>
      </c>
      <c r="E36" s="46">
        <f>Results!Q6</f>
        <v>0</v>
      </c>
      <c r="F36" s="46" t="str">
        <f>LEFT(Results!A6,LEN(Results!A6)-1)</f>
        <v>44</v>
      </c>
    </row>
    <row r="37" spans="1:6">
      <c r="A37" s="44">
        <f>Results!C7</f>
        <v>42398</v>
      </c>
      <c r="B37" s="45">
        <f>Results!D7+4/24</f>
        <v>0.16666666666666666</v>
      </c>
      <c r="C37" s="46">
        <f>Results!E7</f>
        <v>0</v>
      </c>
      <c r="D37" s="46" t="e">
        <f>Results!F7</f>
        <v>#VALUE!</v>
      </c>
      <c r="E37" s="46">
        <f>Results!Q7</f>
        <v>0</v>
      </c>
      <c r="F37" s="46" t="str">
        <f>LEFT(Results!A7,LEN(Results!A7)-1)</f>
        <v>44</v>
      </c>
    </row>
    <row r="38" spans="1:6">
      <c r="A38" s="44">
        <f>Results!C8</f>
        <v>42398</v>
      </c>
      <c r="B38" s="45">
        <f>Results!D8+4/24</f>
        <v>0.16666666666666666</v>
      </c>
      <c r="C38" s="46" t="e">
        <f>Results!E8</f>
        <v>#VALUE!</v>
      </c>
      <c r="D38" s="46" t="e">
        <f>Results!F8</f>
        <v>#VALUE!</v>
      </c>
      <c r="E38" s="46">
        <f>Results!Q8</f>
        <v>0</v>
      </c>
      <c r="F38" s="46" t="str">
        <f>LEFT(Results!A8,LEN(Results!A8)-1)</f>
        <v>45</v>
      </c>
    </row>
    <row r="39" spans="1:6">
      <c r="A39" s="44">
        <f>Results!C9</f>
        <v>42398</v>
      </c>
      <c r="B39" s="45">
        <f>Results!D9+4/24</f>
        <v>0.16666666666666666</v>
      </c>
      <c r="C39" s="46" t="e">
        <f>Results!E9</f>
        <v>#VALUE!</v>
      </c>
      <c r="D39" s="46" t="e">
        <f>Results!F9</f>
        <v>#VALUE!</v>
      </c>
      <c r="E39" s="46">
        <f>Results!Q9</f>
        <v>0</v>
      </c>
      <c r="F39" s="46" t="str">
        <f>LEFT(Results!A9,LEN(Results!A9)-1)</f>
        <v>45</v>
      </c>
    </row>
    <row r="40" spans="1:6">
      <c r="A40" s="44">
        <f>Results!C10</f>
        <v>42398</v>
      </c>
      <c r="B40" s="45">
        <f>Results!D10+4/24</f>
        <v>0.16666666666666666</v>
      </c>
      <c r="C40" s="46" t="e">
        <f>Results!E10</f>
        <v>#VALUE!</v>
      </c>
      <c r="D40" s="46" t="e">
        <f>Results!F10</f>
        <v>#VALUE!</v>
      </c>
      <c r="E40" s="46">
        <f>Results!Q10</f>
        <v>0</v>
      </c>
      <c r="F40" s="46" t="str">
        <f>LEFT(Results!A10,LEN(Results!A10)-1)</f>
        <v>45</v>
      </c>
    </row>
    <row r="41" spans="1:6">
      <c r="A41" s="44">
        <f>Results!C11</f>
        <v>42398</v>
      </c>
      <c r="B41" s="45">
        <f>Results!D11+4/24</f>
        <v>0.16666666666666666</v>
      </c>
      <c r="C41" s="46" t="e">
        <f>Results!E11</f>
        <v>#VALUE!</v>
      </c>
      <c r="D41" s="46" t="e">
        <f>Results!F11</f>
        <v>#VALUE!</v>
      </c>
      <c r="E41" s="46">
        <f>Results!Q11</f>
        <v>0</v>
      </c>
      <c r="F41" s="46" t="str">
        <f>LEFT(Results!A11,LEN(Results!A11)-1)</f>
        <v>46</v>
      </c>
    </row>
    <row r="42" spans="1:6">
      <c r="A42" s="44">
        <f>Results!C12</f>
        <v>42398</v>
      </c>
      <c r="B42" s="45">
        <f>Results!D12+4/24</f>
        <v>0.16666666666666666</v>
      </c>
      <c r="C42" s="46" t="e">
        <f>Results!E12</f>
        <v>#VALUE!</v>
      </c>
      <c r="D42" s="46" t="e">
        <f>Results!F12</f>
        <v>#VALUE!</v>
      </c>
      <c r="E42" s="46">
        <f>Results!Q12</f>
        <v>0</v>
      </c>
      <c r="F42" s="46" t="str">
        <f>LEFT(Results!A12,LEN(Results!A12)-1)</f>
        <v>46</v>
      </c>
    </row>
    <row r="43" spans="1:6">
      <c r="A43" s="44">
        <f>Results!C13</f>
        <v>42398</v>
      </c>
      <c r="B43" s="45">
        <f>Results!D13+4/24</f>
        <v>0.16666666666666666</v>
      </c>
      <c r="C43" s="46" t="e">
        <f>Results!E13</f>
        <v>#VALUE!</v>
      </c>
      <c r="D43" s="46" t="e">
        <f>Results!F13</f>
        <v>#VALUE!</v>
      </c>
      <c r="E43" s="46">
        <f>Results!Q13</f>
        <v>0</v>
      </c>
      <c r="F43" s="46" t="str">
        <f>LEFT(Results!A13,LEN(Results!A13)-1)</f>
        <v>46</v>
      </c>
    </row>
    <row r="44" spans="1:6">
      <c r="A44" s="44">
        <f>Results!C14</f>
        <v>42398</v>
      </c>
      <c r="B44" s="45">
        <f>Results!D14+4/24</f>
        <v>0.16666666666666666</v>
      </c>
      <c r="C44" s="46" t="e">
        <f>Results!E14</f>
        <v>#VALUE!</v>
      </c>
      <c r="D44" s="46" t="e">
        <f>Results!F14</f>
        <v>#VALUE!</v>
      </c>
      <c r="E44" s="46">
        <f>Results!Q14</f>
        <v>0</v>
      </c>
      <c r="F44" s="46" t="str">
        <f>LEFT(Results!A14,LEN(Results!A14)-1)</f>
        <v>47</v>
      </c>
    </row>
    <row r="45" spans="1:6">
      <c r="A45" s="44">
        <f>Results!C15</f>
        <v>42398</v>
      </c>
      <c r="B45" s="45">
        <f>Results!D15+4/24</f>
        <v>0.16666666666666666</v>
      </c>
      <c r="C45" s="46" t="e">
        <f>Results!E15</f>
        <v>#VALUE!</v>
      </c>
      <c r="D45" s="46" t="e">
        <f>Results!F15</f>
        <v>#VALUE!</v>
      </c>
      <c r="E45" s="46">
        <f>Results!Q15</f>
        <v>0</v>
      </c>
      <c r="F45" s="46" t="str">
        <f>LEFT(Results!A15,LEN(Results!A15)-1)</f>
        <v>47</v>
      </c>
    </row>
    <row r="46" spans="1:6">
      <c r="A46" s="44">
        <f>Results!C16</f>
        <v>42398</v>
      </c>
      <c r="B46" s="45">
        <f>Results!D16+4/24</f>
        <v>0.16666666666666666</v>
      </c>
      <c r="C46" s="46" t="e">
        <f>Results!E16</f>
        <v>#VALUE!</v>
      </c>
      <c r="D46" s="46" t="e">
        <f>Results!F16</f>
        <v>#VALUE!</v>
      </c>
      <c r="E46" s="46">
        <f>Results!Q16</f>
        <v>0</v>
      </c>
      <c r="F46" s="46" t="str">
        <f>LEFT(Results!A16,LEN(Results!A16)-1)</f>
        <v>47</v>
      </c>
    </row>
    <row r="47" spans="1:6">
      <c r="A47" s="44">
        <f>Results!C17</f>
        <v>42398</v>
      </c>
      <c r="B47" s="45">
        <f>Results!D17+4/24</f>
        <v>0.16666666666666666</v>
      </c>
      <c r="C47" s="46" t="e">
        <f>Results!E17</f>
        <v>#VALUE!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>48</v>
      </c>
    </row>
    <row r="48" spans="1:6">
      <c r="A48" s="44">
        <f>Results!C18</f>
        <v>42398</v>
      </c>
      <c r="B48" s="45">
        <f>Results!D18+4/24</f>
        <v>0.16666666666666666</v>
      </c>
      <c r="C48" s="46" t="e">
        <f>Results!E18</f>
        <v>#VALUE!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>48</v>
      </c>
    </row>
    <row r="49" spans="1:6">
      <c r="A49" s="44">
        <f>Results!C19</f>
        <v>42398</v>
      </c>
      <c r="B49" s="45">
        <f>Results!D19+4/24</f>
        <v>0.16666666666666666</v>
      </c>
      <c r="C49" s="46" t="e">
        <f>Results!E19</f>
        <v>#VALUE!</v>
      </c>
      <c r="D49" s="46" t="e">
        <f>Results!F19</f>
        <v>#VALUE!</v>
      </c>
      <c r="E49" s="46">
        <f>Results!Q19</f>
        <v>0</v>
      </c>
      <c r="F49" s="46" t="str">
        <f>LEFT(Results!A19,LEN(Results!A19)-1)</f>
        <v>48</v>
      </c>
    </row>
    <row r="50" spans="1:6">
      <c r="A50" s="44">
        <f>Results!C20</f>
        <v>42398</v>
      </c>
      <c r="B50" s="45" t="e">
        <f>Results!D20+4/24</f>
        <v>#VALUE!</v>
      </c>
      <c r="C50" s="46" t="e">
        <f>Results!E20</f>
        <v>#VALUE!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>49</v>
      </c>
    </row>
    <row r="51" spans="1:6">
      <c r="A51" s="44">
        <f>Results!C21</f>
        <v>42398</v>
      </c>
      <c r="B51" s="45" t="e">
        <f>Results!D21+4/24</f>
        <v>#VALUE!</v>
      </c>
      <c r="C51" s="46" t="e">
        <f>Results!E21</f>
        <v>#VALUE!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>49</v>
      </c>
    </row>
    <row r="52" spans="1:6">
      <c r="A52" s="44">
        <f>Results!C22</f>
        <v>42398</v>
      </c>
      <c r="B52" s="45" t="e">
        <f>Results!D22+4/24</f>
        <v>#VALUE!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49</v>
      </c>
    </row>
    <row r="53" spans="1:6">
      <c r="A53" s="44">
        <f>Results!C23</f>
        <v>42398</v>
      </c>
      <c r="B53" s="45" t="e">
        <f>Results!D23+4/24</f>
        <v>#VALUE!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50</v>
      </c>
    </row>
    <row r="54" spans="1:6">
      <c r="A54" s="44">
        <f>Results!C24</f>
        <v>42398</v>
      </c>
      <c r="B54" s="45" t="e">
        <f>Results!D24+4/24</f>
        <v>#VALUE!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50</v>
      </c>
    </row>
    <row r="55" spans="1:6">
      <c r="A55" s="44">
        <f>Results!C25</f>
        <v>42398</v>
      </c>
      <c r="B55" s="45" t="e">
        <f>Results!D25+4/24</f>
        <v>#VALUE!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50</v>
      </c>
    </row>
    <row r="56" spans="1:6">
      <c r="A56" s="44">
        <f>Results!C26</f>
        <v>42398</v>
      </c>
      <c r="B56" s="45" t="e">
        <f>Results!D26+4/24</f>
        <v>#VALUE!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51</v>
      </c>
    </row>
    <row r="57" spans="1:6">
      <c r="A57" s="44">
        <f>Results!C27</f>
        <v>42398</v>
      </c>
      <c r="B57" s="45" t="e">
        <f>Results!D27+4/24</f>
        <v>#VALUE!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51</v>
      </c>
    </row>
    <row r="58" spans="1:6">
      <c r="A58" s="44">
        <f>Results!C28</f>
        <v>42398</v>
      </c>
      <c r="B58" s="45" t="e">
        <f>Results!D28+4/24</f>
        <v>#VALUE!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51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43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44</v>
      </c>
      <c r="B2" s="49">
        <f>Entry!H6</f>
        <v>0</v>
      </c>
      <c r="C2" s="49" t="e">
        <f>Entry!I6</f>
        <v>#VALUE!</v>
      </c>
    </row>
    <row r="3" spans="1:3">
      <c r="A3">
        <f>Entry!A9</f>
        <v>45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46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47</v>
      </c>
      <c r="B5" s="49" t="e">
        <f>Entry!H15</f>
        <v>#VALUE!</v>
      </c>
      <c r="C5" s="49" t="e">
        <f>Entry!I15</f>
        <v>#VALUE!</v>
      </c>
    </row>
    <row r="6" spans="1:3">
      <c r="A6">
        <f>Entry!A18</f>
        <v>48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49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50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51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2020-02-05T09:07:42Z</dcterms:modified>
</cp:coreProperties>
</file>